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32" yWindow="-192" windowWidth="11976" windowHeight="6996" activeTab="1"/>
  </bookViews>
  <sheets>
    <sheet name="Übersicht" sheetId="1" r:id="rId1"/>
    <sheet name="Erfassung" sheetId="2" r:id="rId2"/>
    <sheet name="A_Erfassung (drop)" sheetId="9" state="hidden" r:id="rId3"/>
    <sheet name="Azeit" sheetId="7" r:id="rId4"/>
    <sheet name="A-kap A-bed" sheetId="6" r:id="rId5"/>
    <sheet name="Azeit UB" sheetId="8" r:id="rId6"/>
    <sheet name="Azeit UB - Vergleichshh" sheetId="10" r:id="rId7"/>
  </sheets>
  <definedNames>
    <definedName name="Akap" localSheetId="2">'A_Erfassung (drop)'!#REF!</definedName>
    <definedName name="Akap">Erfassung!$G$38</definedName>
    <definedName name="_xlnm.Print_Area" localSheetId="4">'A-kap A-bed'!$B$1:$H$49</definedName>
    <definedName name="_xlnm.Print_Area" localSheetId="3">Azeit!$A$1:$G$36</definedName>
    <definedName name="_xlnm.Print_Area" localSheetId="5">'Azeit UB'!$B$1:$G$54</definedName>
    <definedName name="_xlnm.Print_Area" localSheetId="6">'Azeit UB - Vergleichshh'!$A$1:$H$58</definedName>
    <definedName name="_xlnm.Print_Area" localSheetId="1">Erfassung!$B$1:$L$76</definedName>
    <definedName name="EKherkunft" localSheetId="2">'A_Erfassung (drop)'!#REF!</definedName>
    <definedName name="EKherkunft">Erfassung!#REF!</definedName>
    <definedName name="GeldEB" localSheetId="2">'A_Erfassung (drop)'!#REF!</definedName>
    <definedName name="GeldEB">Erfassung!#REF!</definedName>
    <definedName name="Geldges" localSheetId="2">'A_Erfassung (drop)'!#REF!</definedName>
    <definedName name="Geldges">Erfassung!#REF!</definedName>
    <definedName name="GeldUB" localSheetId="2">'A_Erfassung (drop)'!#REF!</definedName>
    <definedName name="GeldUB">Erfassung!#REF!</definedName>
    <definedName name="Zeit" localSheetId="2">'A_Erfassung (drop)'!#REF!</definedName>
    <definedName name="Zeit">Erfassung!$G$71</definedName>
    <definedName name="ZeitEB" localSheetId="2">'A_Erfassung (drop)'!#REF!</definedName>
    <definedName name="ZeitEB">Erfassung!$G$47</definedName>
    <definedName name="ZeitUB" localSheetId="2">'A_Erfassung (drop)'!#REF!</definedName>
    <definedName name="ZeitUB">Erfassung!$G$69</definedName>
  </definedNames>
  <calcPr calcId="145621"/>
</workbook>
</file>

<file path=xl/calcChain.xml><?xml version="1.0" encoding="utf-8"?>
<calcChain xmlns="http://schemas.openxmlformats.org/spreadsheetml/2006/main">
  <c r="B4" i="6" l="1"/>
  <c r="C8" i="6"/>
  <c r="E8" i="6"/>
  <c r="G8" i="6"/>
  <c r="G9" i="6"/>
  <c r="D15" i="6"/>
  <c r="A4" i="7"/>
  <c r="C7" i="7"/>
  <c r="B4" i="8"/>
  <c r="C8" i="8"/>
  <c r="F8" i="8" s="1"/>
  <c r="D8" i="8"/>
  <c r="E8" i="8"/>
  <c r="C9" i="8"/>
  <c r="F9" i="8" s="1"/>
  <c r="D9" i="8"/>
  <c r="C10" i="8"/>
  <c r="E10" i="8" s="1"/>
  <c r="C11" i="8"/>
  <c r="D11" i="8"/>
  <c r="E11" i="8"/>
  <c r="F11" i="8"/>
  <c r="C12" i="8"/>
  <c r="F12" i="8" s="1"/>
  <c r="D12" i="8"/>
  <c r="E12" i="8"/>
  <c r="C13" i="8"/>
  <c r="F13" i="8" s="1"/>
  <c r="D13" i="8"/>
  <c r="C14" i="8"/>
  <c r="E14" i="8" s="1"/>
  <c r="C15" i="8"/>
  <c r="D15" i="8"/>
  <c r="E15" i="8"/>
  <c r="F15" i="8"/>
  <c r="C16" i="8"/>
  <c r="F16" i="8" s="1"/>
  <c r="D16" i="8"/>
  <c r="E16" i="8"/>
  <c r="C6" i="10"/>
  <c r="C8" i="10"/>
  <c r="C17" i="10" s="1"/>
  <c r="E8" i="10"/>
  <c r="G8" i="10"/>
  <c r="H8" i="10"/>
  <c r="C9" i="10"/>
  <c r="E9" i="10"/>
  <c r="H9" i="10" s="1"/>
  <c r="F9" i="10"/>
  <c r="C10" i="10"/>
  <c r="E10" i="10"/>
  <c r="G10" i="10"/>
  <c r="H10" i="10"/>
  <c r="C11" i="10"/>
  <c r="E11" i="10"/>
  <c r="G11" i="10" s="1"/>
  <c r="F11" i="10"/>
  <c r="C12" i="10"/>
  <c r="E12" i="10"/>
  <c r="G12" i="10"/>
  <c r="H12" i="10"/>
  <c r="C13" i="10"/>
  <c r="E13" i="10"/>
  <c r="G13" i="10" s="1"/>
  <c r="F13" i="10"/>
  <c r="C14" i="10"/>
  <c r="E14" i="10"/>
  <c r="G14" i="10"/>
  <c r="H14" i="10"/>
  <c r="C15" i="10"/>
  <c r="E15" i="10"/>
  <c r="H15" i="10" s="1"/>
  <c r="F15" i="10"/>
  <c r="C16" i="10"/>
  <c r="E16" i="10"/>
  <c r="G16" i="10"/>
  <c r="H16" i="10"/>
  <c r="E17" i="10"/>
  <c r="F8" i="10" s="1"/>
  <c r="F17" i="10"/>
  <c r="D55" i="10"/>
  <c r="F58" i="10"/>
  <c r="E11" i="2"/>
  <c r="E18" i="2"/>
  <c r="E20" i="2"/>
  <c r="E23" i="2"/>
  <c r="E25" i="2"/>
  <c r="E26" i="2"/>
  <c r="E27" i="2"/>
  <c r="E28" i="2"/>
  <c r="G69" i="2"/>
  <c r="E9" i="6" s="1"/>
  <c r="J69" i="2"/>
  <c r="J71" i="2"/>
  <c r="D9" i="10" l="1"/>
  <c r="D11" i="10"/>
  <c r="D13" i="10"/>
  <c r="D17" i="10"/>
  <c r="D58" i="10"/>
  <c r="D10" i="10"/>
  <c r="D16" i="10"/>
  <c r="G17" i="10"/>
  <c r="D15" i="10"/>
  <c r="H17" i="10"/>
  <c r="D8" i="10"/>
  <c r="D12" i="10"/>
  <c r="D14" i="10"/>
  <c r="D57" i="10"/>
  <c r="C17" i="8"/>
  <c r="F14" i="8"/>
  <c r="F17" i="8" s="1"/>
  <c r="F10" i="8"/>
  <c r="G71" i="2"/>
  <c r="F16" i="10"/>
  <c r="H13" i="10"/>
  <c r="H11" i="10"/>
  <c r="F57" i="10"/>
  <c r="G15" i="10"/>
  <c r="G9" i="10"/>
  <c r="D14" i="8"/>
  <c r="E13" i="8"/>
  <c r="D10" i="8"/>
  <c r="D17" i="8" s="1"/>
  <c r="E9" i="8"/>
  <c r="E17" i="8" s="1"/>
  <c r="C8" i="7"/>
  <c r="F14" i="10"/>
  <c r="F12" i="10"/>
  <c r="F10" i="10"/>
  <c r="D53" i="8" l="1"/>
  <c r="D54" i="8"/>
  <c r="E8" i="7"/>
  <c r="G8" i="8"/>
  <c r="G12" i="8"/>
  <c r="G16" i="8"/>
  <c r="G10" i="8"/>
  <c r="G14" i="8"/>
  <c r="G11" i="8"/>
  <c r="G15" i="8"/>
  <c r="G9" i="8"/>
  <c r="G13" i="8"/>
  <c r="G17" i="8"/>
  <c r="C9" i="6"/>
  <c r="G73" i="2"/>
  <c r="G75" i="2"/>
  <c r="C9" i="7"/>
  <c r="E7" i="7" l="1"/>
  <c r="E9" i="7"/>
</calcChain>
</file>

<file path=xl/sharedStrings.xml><?xml version="1.0" encoding="utf-8"?>
<sst xmlns="http://schemas.openxmlformats.org/spreadsheetml/2006/main" count="205" uniqueCount="128">
  <si>
    <t>Erfassung</t>
  </si>
  <si>
    <t>A-kap A-bed</t>
  </si>
  <si>
    <t>Azeit</t>
  </si>
  <si>
    <t>Azeit UB</t>
  </si>
  <si>
    <t xml:space="preserve"> </t>
  </si>
  <si>
    <t>insgesamt</t>
  </si>
  <si>
    <t>im Erwerbsbereich</t>
  </si>
  <si>
    <t>im Unterhaltsbereich</t>
  </si>
  <si>
    <t>Vergleichshaushalt</t>
  </si>
  <si>
    <t>Erwerbsbereich</t>
  </si>
  <si>
    <t>Beköstigung</t>
  </si>
  <si>
    <t>Vorratshaltung</t>
  </si>
  <si>
    <t>Garten</t>
  </si>
  <si>
    <t>Hausreinigung und Hauspflege</t>
  </si>
  <si>
    <t>Reinigung und Pflege von Wäsche</t>
  </si>
  <si>
    <t>Wasser- und Energieversorgung</t>
  </si>
  <si>
    <t>Persönliche Betreuung</t>
  </si>
  <si>
    <t>Einkauf</t>
  </si>
  <si>
    <t>Arbeitszeitbedarf im Unterhaltsbereich</t>
  </si>
  <si>
    <t>Arbeitszeitbedarf insgesamt</t>
  </si>
  <si>
    <t>%</t>
  </si>
  <si>
    <t>Haushalt insgesamt</t>
  </si>
  <si>
    <t>Unterhalts-bereich</t>
  </si>
  <si>
    <t>Arbeitskapazität</t>
  </si>
  <si>
    <t>AKh</t>
  </si>
  <si>
    <t>Arbeitszeitbedarf Erwerbsbereich</t>
  </si>
  <si>
    <t>Arbeitszeitbedarf Unterhaltsbereich</t>
  </si>
  <si>
    <t>AKh pro Jahr</t>
  </si>
  <si>
    <t>AKh pro Monat</t>
  </si>
  <si>
    <t>Haureinigung und Hauspflege</t>
  </si>
  <si>
    <r>
      <t xml:space="preserve">Die Datei </t>
    </r>
    <r>
      <rPr>
        <b/>
        <sz val="10"/>
        <color indexed="48"/>
        <rFont val="Arial"/>
        <family val="2"/>
      </rPr>
      <t xml:space="preserve">Kalkausw_Arbeitszeit.xls </t>
    </r>
    <r>
      <rPr>
        <b/>
        <sz val="10"/>
        <rFont val="Arial"/>
      </rPr>
      <t>enthält folgende Arbeitsblätter:</t>
    </r>
  </si>
  <si>
    <r>
      <t xml:space="preserve">Mit Hilfe der Datei </t>
    </r>
    <r>
      <rPr>
        <sz val="10"/>
        <color indexed="48"/>
        <rFont val="Arial"/>
        <family val="2"/>
      </rPr>
      <t xml:space="preserve">Kalkausw_Arbeitszeit.xls </t>
    </r>
    <r>
      <rPr>
        <sz val="10"/>
        <rFont val="Arial"/>
      </rPr>
      <t>können die Ergebnisse der Kalkulation der</t>
    </r>
  </si>
  <si>
    <t>Unterhaltsbereich</t>
  </si>
  <si>
    <t xml:space="preserve">Die Datei enthält Beispielszahlen, die überschrieben werden können (gelbe Felder). </t>
  </si>
  <si>
    <t>Die weißen Felder enthalten Formeln und Bezüge.</t>
  </si>
  <si>
    <t xml:space="preserve">Arbeitszeitverwendung für den Unterhaltsbereich im Haushalt tabellarisch und graphisch </t>
  </si>
  <si>
    <t>dargestellt werden.</t>
  </si>
  <si>
    <t xml:space="preserve">Um die Diagramme bearbeiten zu können, wird der Blattschutz im Menüpunkt </t>
  </si>
  <si>
    <t>AKh pro Woche</t>
  </si>
  <si>
    <t>Auswertung der Arbeitszeitkalkulation für den Haushalt</t>
  </si>
  <si>
    <t xml:space="preserve">Familie: </t>
  </si>
  <si>
    <t>Angaben zum Haushalt</t>
  </si>
  <si>
    <t xml:space="preserve">Art des Haushalts: </t>
  </si>
  <si>
    <t>Anzahl der versorgten Personen:</t>
  </si>
  <si>
    <t>__</t>
  </si>
  <si>
    <t>VVP</t>
  </si>
  <si>
    <t>TVP</t>
  </si>
  <si>
    <t>Art der versorgten Personen</t>
  </si>
  <si>
    <t xml:space="preserve">Erwachsene </t>
  </si>
  <si>
    <t>ja</t>
  </si>
  <si>
    <t>nein</t>
  </si>
  <si>
    <t xml:space="preserve">Pflegebedürftige Person/en </t>
  </si>
  <si>
    <t>ländlich</t>
  </si>
  <si>
    <t>landwirtschaftlich</t>
  </si>
  <si>
    <t>Einkommenskombination</t>
  </si>
  <si>
    <t>Landwirtschaftlicher Betrieb</t>
  </si>
  <si>
    <t>Haupterwerb</t>
  </si>
  <si>
    <t>Nebenerwerb</t>
  </si>
  <si>
    <t>Urlaub auf dem Bauernhof</t>
  </si>
  <si>
    <t>DV/ Hofladen</t>
  </si>
  <si>
    <t>DV/ Markt</t>
  </si>
  <si>
    <t>DV/ Verkaufsfahrzeug</t>
  </si>
  <si>
    <t>DV/ Sonstige</t>
  </si>
  <si>
    <t>Bäuerliche Gastronomie</t>
  </si>
  <si>
    <t>Sonstige</t>
  </si>
  <si>
    <t>Arbeitszeitüberschuss</t>
  </si>
  <si>
    <t>Arbeitszeitdefizit</t>
  </si>
  <si>
    <t>Erfassung der Ergebnisse einer Arbeitszeitkalkulation und Vergleichszahlen</t>
  </si>
  <si>
    <t>Die Vergleichszahlen (blaue Felder) können ebenfalls ersetzt werden.</t>
  </si>
  <si>
    <t>Art der versorgten Personen:</t>
  </si>
  <si>
    <t>Landwirtschaftlicher Betrieb:</t>
  </si>
  <si>
    <t>Einkommenskombination:</t>
  </si>
  <si>
    <t>keine</t>
  </si>
  <si>
    <t xml:space="preserve">Datenerfassung:  </t>
  </si>
  <si>
    <t xml:space="preserve">   Pflegebedürftige Person/en:</t>
  </si>
  <si>
    <r>
      <t xml:space="preserve">Vorratshaltung </t>
    </r>
    <r>
      <rPr>
        <vertAlign val="superscript"/>
        <sz val="10"/>
        <rFont val="Arial"/>
        <family val="2"/>
      </rPr>
      <t>1)</t>
    </r>
  </si>
  <si>
    <r>
      <t xml:space="preserve">Garten </t>
    </r>
    <r>
      <rPr>
        <vertAlign val="superscript"/>
        <sz val="10"/>
        <rFont val="Arial"/>
        <family val="2"/>
      </rPr>
      <t>2)</t>
    </r>
  </si>
  <si>
    <r>
      <t>1)</t>
    </r>
    <r>
      <rPr>
        <sz val="8"/>
        <rFont val="Arial"/>
        <family val="2"/>
      </rPr>
      <t xml:space="preserve"> während 6 Monaten</t>
    </r>
  </si>
  <si>
    <r>
      <t>2)</t>
    </r>
    <r>
      <rPr>
        <sz val="8"/>
        <rFont val="Arial"/>
        <family val="2"/>
      </rPr>
      <t xml:space="preserve"> während 8 Monaten</t>
    </r>
  </si>
  <si>
    <r>
      <t>Unterhaltsbereich</t>
    </r>
    <r>
      <rPr>
        <sz val="10"/>
        <rFont val="Arial"/>
      </rPr>
      <t xml:space="preserve"> </t>
    </r>
    <r>
      <rPr>
        <sz val="8"/>
        <rFont val="Arial"/>
        <family val="2"/>
      </rPr>
      <t>(Hauptformular 5)</t>
    </r>
  </si>
  <si>
    <t>AKh/J</t>
  </si>
  <si>
    <t>Auswertung der Haushaltskalkulation</t>
  </si>
  <si>
    <t xml:space="preserve">- Arbeitszeitrechnung - </t>
  </si>
  <si>
    <t>Bearbeiter/in, ALLB:</t>
  </si>
  <si>
    <t>AKh/ Tag</t>
  </si>
  <si>
    <t>nur Versorgungsleistungen</t>
  </si>
  <si>
    <t>incl. Betreuungsleistungen</t>
  </si>
  <si>
    <t xml:space="preserve">Erhebungsjahr: </t>
  </si>
  <si>
    <t>Erwachsene mit Klein- und Schulkind/ern</t>
  </si>
  <si>
    <t>Erwachsene mit Schulkind/ern</t>
  </si>
  <si>
    <t>Erwachsene mit Kleinkind/ern</t>
  </si>
  <si>
    <t>Arbeitszeitverwendung im Unterhaltsbereich</t>
  </si>
  <si>
    <t>Arbeitszeitverwendung insgesamt</t>
  </si>
  <si>
    <t>Sonstiges/Haushaltsführung</t>
  </si>
  <si>
    <t>Kalkulierte Arbeitszeitverwendung</t>
  </si>
  <si>
    <r>
      <t>Arbeitskapazität: Durchschnittlich verfügbare Arbeitszeit</t>
    </r>
    <r>
      <rPr>
        <b/>
        <sz val="10"/>
        <rFont val="Arial"/>
      </rPr>
      <t xml:space="preserve"> </t>
    </r>
    <r>
      <rPr>
        <sz val="8"/>
        <rFont val="Arial"/>
        <family val="2"/>
      </rPr>
      <t>(Hauptformular 2B)</t>
    </r>
  </si>
  <si>
    <r>
      <t xml:space="preserve">Erwerbsbereich </t>
    </r>
    <r>
      <rPr>
        <sz val="8"/>
        <rFont val="Arial"/>
        <family val="2"/>
      </rPr>
      <t>(Hauptformular 2A)</t>
    </r>
  </si>
  <si>
    <t xml:space="preserve">Arbeitszeitkapazität und </t>
  </si>
  <si>
    <t>kalkulierte Arbeitszeitverwendung in AKh pro Jahr</t>
  </si>
  <si>
    <t>Kalk. Arbeitszeitverwendung</t>
  </si>
  <si>
    <t>Kalkulierte Arbeitszeitverwendung/ Arbeitszeitbedarf</t>
  </si>
  <si>
    <t xml:space="preserve">Kalkulierte Arbeitszeitverwendung </t>
  </si>
  <si>
    <t>für die Arbeitsbereiche im Unterhaltsbereich</t>
  </si>
  <si>
    <t>Sonstiges/ Haushaltsführung</t>
  </si>
  <si>
    <t>Schmied</t>
  </si>
  <si>
    <t xml:space="preserve">Ort: </t>
  </si>
  <si>
    <t>Wolkenhausen</t>
  </si>
  <si>
    <t xml:space="preserve">  für die Arbeitsbereiche im Unterhaltsbereich</t>
  </si>
  <si>
    <t>- Vergleich -</t>
  </si>
  <si>
    <t>Kalkulierter Arbeitszeitbedarf je Person [VVP]</t>
  </si>
  <si>
    <t>-Vergleichshh</t>
  </si>
  <si>
    <t xml:space="preserve">Säulendiagramm zur Gegenüberstellung des kalkulierten Haushalts mit </t>
  </si>
  <si>
    <t>Vergleichshaushalten</t>
  </si>
  <si>
    <t>Kalkulierte Arbeitszeitverwendung im Unterhalts- und Erwerbsbereich</t>
  </si>
  <si>
    <t xml:space="preserve">Kreisdiagramm und Tabelle zur Darstellung der kalkulierten Arbeitszeitverwendung im </t>
  </si>
  <si>
    <t xml:space="preserve">Säulendiagramm zur Darstellung der Arbeitskapazität und </t>
  </si>
  <si>
    <t>des Arbeitszeitbedarfs im Haushalt</t>
  </si>
  <si>
    <t>in AKh pro Jahr</t>
  </si>
  <si>
    <t>Erwerbs-
bereich</t>
  </si>
  <si>
    <r>
      <t>Wichtig:</t>
    </r>
    <r>
      <rPr>
        <sz val="10"/>
        <rFont val="Arial"/>
      </rPr>
      <t xml:space="preserve"> Bei den Diagrammen muss kontrolliert werden, ob die Beschriftung noch korrekt den jeweiligen </t>
    </r>
  </si>
  <si>
    <t>Segmenten zugeordnet ist.</t>
  </si>
  <si>
    <r>
      <t xml:space="preserve">"Extras" </t>
    </r>
    <r>
      <rPr>
        <sz val="10"/>
        <rFont val="Wingdings 3"/>
        <family val="1"/>
        <charset val="2"/>
      </rPr>
      <t>g</t>
    </r>
    <r>
      <rPr>
        <sz val="10"/>
        <rFont val="Arial"/>
      </rPr>
      <t xml:space="preserve"> "Dokument schützen" aufgehoben. Es ist kein Kennwort vergeben.</t>
    </r>
  </si>
  <si>
    <t>AKh pro
Tag</t>
  </si>
  <si>
    <t>Differenz</t>
  </si>
  <si>
    <t>AG Haushaltsökonomie</t>
  </si>
  <si>
    <t>Solange der Blattschutz aktiv ist, kann mit der Tabulatortaste direkt von Eingabefeld zu Eingabefeld</t>
  </si>
  <si>
    <t>gesprungen werden.</t>
  </si>
  <si>
    <t>keiner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</si>
</sst>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DM&quot;"/>
    <numFmt numFmtId="165" formatCode="#,##0\ &quot;AKh&quot;"/>
    <numFmt numFmtId="166" formatCode="#,##0\ "/>
  </numFmts>
  <fonts count="22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indexed="24"/>
      <name val="Arial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1"/>
      <color indexed="11"/>
      <name val="Arial"/>
      <family val="2"/>
    </font>
    <font>
      <sz val="10"/>
      <name val="Wingdings 3"/>
      <family val="1"/>
      <charset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44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2">
    <xf numFmtId="0" fontId="0" fillId="0" borderId="0" xfId="0"/>
    <xf numFmtId="0" fontId="5" fillId="0" borderId="0" xfId="0" applyFont="1" applyAlignment="1">
      <alignment horizontal="centerContinuous"/>
    </xf>
    <xf numFmtId="0" fontId="8" fillId="0" borderId="1" xfId="0" applyFont="1" applyBorder="1" applyAlignment="1">
      <alignment vertical="center"/>
    </xf>
    <xf numFmtId="9" fontId="8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vertical="center"/>
    </xf>
    <xf numFmtId="9" fontId="1" fillId="0" borderId="1" xfId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Continuous" vertical="center" wrapText="1"/>
    </xf>
    <xf numFmtId="3" fontId="1" fillId="0" borderId="3" xfId="0" applyNumberFormat="1" applyFont="1" applyBorder="1" applyAlignment="1">
      <alignment horizontal="centerContinuous" vertical="center" wrapText="1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3" fontId="8" fillId="0" borderId="3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Continuous" vertical="center"/>
    </xf>
    <xf numFmtId="3" fontId="0" fillId="0" borderId="0" xfId="0" applyNumberFormat="1" applyAlignment="1">
      <alignment horizontal="centerContinuous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3" fontId="5" fillId="0" borderId="0" xfId="0" applyNumberFormat="1" applyFont="1" applyAlignment="1" applyProtection="1">
      <alignment horizontal="centerContinuous" vertical="center"/>
      <protection locked="0"/>
    </xf>
    <xf numFmtId="0" fontId="13" fillId="0" borderId="0" xfId="0" applyFont="1"/>
    <xf numFmtId="0" fontId="1" fillId="0" borderId="0" xfId="0" applyFont="1"/>
    <xf numFmtId="164" fontId="0" fillId="0" borderId="0" xfId="0" applyNumberFormat="1" applyAlignment="1">
      <alignment vertical="center" wrapText="1"/>
    </xf>
    <xf numFmtId="164" fontId="5" fillId="0" borderId="0" xfId="0" applyNumberFormat="1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164" fontId="5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3" fontId="0" fillId="0" borderId="4" xfId="0" applyNumberFormat="1" applyBorder="1" applyAlignment="1">
      <alignment horizontal="left" vertical="center"/>
    </xf>
    <xf numFmtId="164" fontId="0" fillId="0" borderId="6" xfId="0" applyNumberFormat="1" applyBorder="1" applyAlignment="1">
      <alignment vertical="center"/>
    </xf>
    <xf numFmtId="164" fontId="0" fillId="0" borderId="5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left" vertical="center" shrinkToFit="1"/>
    </xf>
    <xf numFmtId="166" fontId="17" fillId="2" borderId="1" xfId="0" applyNumberFormat="1" applyFont="1" applyFill="1" applyBorder="1" applyAlignment="1" applyProtection="1">
      <alignment vertical="center"/>
      <protection locked="0"/>
    </xf>
    <xf numFmtId="166" fontId="0" fillId="2" borderId="1" xfId="0" applyNumberFormat="1" applyFill="1" applyBorder="1" applyAlignment="1" applyProtection="1">
      <alignment vertical="center"/>
      <protection locked="0"/>
    </xf>
    <xf numFmtId="166" fontId="0" fillId="3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vertical="center" wrapText="1"/>
    </xf>
    <xf numFmtId="0" fontId="0" fillId="0" borderId="0" xfId="0" applyNumberFormat="1" applyBorder="1" applyAlignment="1" applyProtection="1">
      <alignment vertical="center"/>
      <protection hidden="1"/>
    </xf>
    <xf numFmtId="0" fontId="0" fillId="0" borderId="7" xfId="0" applyNumberFormat="1" applyBorder="1" applyAlignment="1" applyProtection="1">
      <alignment vertical="center"/>
      <protection hidden="1"/>
    </xf>
    <xf numFmtId="0" fontId="0" fillId="0" borderId="8" xfId="0" applyNumberFormat="1" applyBorder="1" applyAlignment="1" applyProtection="1">
      <alignment vertical="center"/>
      <protection hidden="1"/>
    </xf>
    <xf numFmtId="0" fontId="0" fillId="0" borderId="8" xfId="0" applyNumberFormat="1" applyBorder="1" applyAlignment="1" applyProtection="1">
      <alignment horizontal="right" vertical="center"/>
      <protection hidden="1"/>
    </xf>
    <xf numFmtId="0" fontId="0" fillId="0" borderId="8" xfId="0" applyNumberFormat="1" applyBorder="1" applyAlignment="1" applyProtection="1">
      <alignment vertical="center" wrapText="1"/>
      <protection hidden="1"/>
    </xf>
    <xf numFmtId="0" fontId="0" fillId="0" borderId="9" xfId="0" applyNumberFormat="1" applyBorder="1" applyAlignment="1" applyProtection="1">
      <alignment vertical="center" wrapText="1"/>
      <protection hidden="1"/>
    </xf>
    <xf numFmtId="0" fontId="3" fillId="0" borderId="10" xfId="0" applyNumberFormat="1" applyFont="1" applyBorder="1" applyAlignment="1" applyProtection="1">
      <alignment vertical="center"/>
      <protection hidden="1"/>
    </xf>
    <xf numFmtId="0" fontId="0" fillId="0" borderId="0" xfId="0" applyNumberFormat="1" applyBorder="1" applyAlignment="1" applyProtection="1">
      <alignment vertical="center" wrapText="1"/>
      <protection hidden="1"/>
    </xf>
    <xf numFmtId="0" fontId="0" fillId="0" borderId="0" xfId="0" applyNumberFormat="1" applyBorder="1" applyAlignment="1" applyProtection="1">
      <alignment horizontal="right" vertical="center"/>
      <protection hidden="1"/>
    </xf>
    <xf numFmtId="0" fontId="0" fillId="0" borderId="11" xfId="0" applyNumberFormat="1" applyBorder="1" applyAlignment="1" applyProtection="1">
      <alignment vertical="center" wrapText="1"/>
      <protection hidden="1"/>
    </xf>
    <xf numFmtId="0" fontId="0" fillId="0" borderId="10" xfId="0" applyNumberFormat="1" applyBorder="1" applyAlignment="1" applyProtection="1">
      <alignment vertical="center"/>
      <protection hidden="1"/>
    </xf>
    <xf numFmtId="0" fontId="0" fillId="0" borderId="0" xfId="0" applyNumberFormat="1" applyBorder="1" applyAlignment="1" applyProtection="1">
      <alignment horizontal="right" vertical="center" shrinkToFit="1"/>
      <protection hidden="1"/>
    </xf>
    <xf numFmtId="0" fontId="0" fillId="0" borderId="0" xfId="0" applyNumberFormat="1" applyBorder="1" applyAlignment="1" applyProtection="1">
      <alignment horizontal="right" vertical="center" wrapText="1"/>
      <protection hidden="1"/>
    </xf>
    <xf numFmtId="0" fontId="0" fillId="0" borderId="0" xfId="0" applyNumberFormat="1" applyBorder="1" applyAlignment="1" applyProtection="1">
      <alignment horizontal="left" vertical="center"/>
      <protection hidden="1"/>
    </xf>
    <xf numFmtId="0" fontId="0" fillId="0" borderId="12" xfId="0" applyNumberFormat="1" applyBorder="1" applyAlignment="1" applyProtection="1">
      <alignment vertical="center"/>
      <protection hidden="1"/>
    </xf>
    <xf numFmtId="0" fontId="0" fillId="0" borderId="13" xfId="0" applyNumberFormat="1" applyBorder="1" applyAlignment="1" applyProtection="1">
      <alignment vertical="center"/>
      <protection hidden="1"/>
    </xf>
    <xf numFmtId="0" fontId="0" fillId="0" borderId="13" xfId="0" applyNumberFormat="1" applyBorder="1" applyAlignment="1" applyProtection="1">
      <alignment horizontal="right" vertical="center"/>
      <protection hidden="1"/>
    </xf>
    <xf numFmtId="0" fontId="0" fillId="0" borderId="13" xfId="0" applyNumberFormat="1" applyBorder="1" applyAlignment="1" applyProtection="1">
      <alignment vertical="center" wrapText="1"/>
      <protection hidden="1"/>
    </xf>
    <xf numFmtId="0" fontId="0" fillId="0" borderId="14" xfId="0" applyNumberFormat="1" applyBorder="1" applyAlignment="1" applyProtection="1">
      <alignment vertical="center" wrapText="1"/>
      <protection hidden="1"/>
    </xf>
    <xf numFmtId="4" fontId="0" fillId="0" borderId="0" xfId="0" applyNumberFormat="1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vertical="center"/>
      <protection locked="0" hidden="1"/>
    </xf>
    <xf numFmtId="0" fontId="5" fillId="0" borderId="0" xfId="0" applyNumberFormat="1" applyFont="1" applyAlignment="1" applyProtection="1">
      <alignment horizontal="centerContinuous" vertical="center"/>
    </xf>
    <xf numFmtId="0" fontId="0" fillId="0" borderId="0" xfId="0" applyNumberFormat="1" applyAlignment="1" applyProtection="1">
      <alignment vertical="center"/>
    </xf>
    <xf numFmtId="49" fontId="5" fillId="0" borderId="0" xfId="0" applyNumberFormat="1" applyFont="1" applyAlignment="1" applyProtection="1">
      <alignment horizontal="centerContinuous" vertical="center"/>
    </xf>
    <xf numFmtId="0" fontId="0" fillId="0" borderId="0" xfId="0" applyNumberFormat="1" applyAlignment="1" applyProtection="1">
      <alignment horizontal="right" vertical="center"/>
    </xf>
    <xf numFmtId="0" fontId="0" fillId="0" borderId="0" xfId="0" applyNumberFormat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right" vertical="center"/>
    </xf>
    <xf numFmtId="0" fontId="0" fillId="0" borderId="0" xfId="0" applyNumberFormat="1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3" fontId="0" fillId="0" borderId="7" xfId="0" applyNumberFormat="1" applyBorder="1" applyAlignment="1" applyProtection="1">
      <alignment vertical="center"/>
    </xf>
    <xf numFmtId="3" fontId="0" fillId="0" borderId="8" xfId="0" applyNumberFormat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3" fontId="0" fillId="0" borderId="8" xfId="0" applyNumberFormat="1" applyBorder="1" applyAlignment="1" applyProtection="1">
      <alignment horizontal="right" vertical="center"/>
    </xf>
    <xf numFmtId="3" fontId="0" fillId="0" borderId="8" xfId="0" applyNumberFormat="1" applyBorder="1" applyAlignment="1" applyProtection="1">
      <alignment vertical="center" wrapText="1"/>
    </xf>
    <xf numFmtId="3" fontId="0" fillId="0" borderId="9" xfId="0" applyNumberFormat="1" applyBorder="1" applyAlignment="1" applyProtection="1">
      <alignment vertical="center" wrapText="1"/>
    </xf>
    <xf numFmtId="164" fontId="0" fillId="0" borderId="0" xfId="0" applyNumberFormat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3" fontId="0" fillId="0" borderId="0" xfId="0" applyNumberFormat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 wrapText="1"/>
    </xf>
    <xf numFmtId="3" fontId="3" fillId="0" borderId="0" xfId="0" applyNumberFormat="1" applyFont="1" applyAlignment="1" applyProtection="1">
      <alignment horizontal="centerContinuous" vertical="center"/>
    </xf>
    <xf numFmtId="3" fontId="3" fillId="0" borderId="10" xfId="0" applyNumberFormat="1" applyFont="1" applyBorder="1" applyAlignment="1" applyProtection="1">
      <alignment horizontal="centerContinuous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Continuous" vertical="center" wrapText="1"/>
    </xf>
    <xf numFmtId="3" fontId="3" fillId="0" borderId="11" xfId="0" applyNumberFormat="1" applyFont="1" applyBorder="1" applyAlignment="1" applyProtection="1">
      <alignment horizontal="centerContinuous" vertical="center" wrapText="1"/>
    </xf>
    <xf numFmtId="164" fontId="3" fillId="0" borderId="0" xfId="0" applyNumberFormat="1" applyFont="1" applyAlignment="1" applyProtection="1">
      <alignment horizontal="centerContinuous" vertical="center"/>
    </xf>
    <xf numFmtId="3" fontId="3" fillId="0" borderId="0" xfId="0" applyNumberFormat="1" applyFont="1" applyAlignment="1" applyProtection="1">
      <alignment vertical="center"/>
    </xf>
    <xf numFmtId="3" fontId="0" fillId="0" borderId="10" xfId="0" applyNumberFormat="1" applyBorder="1" applyAlignment="1" applyProtection="1">
      <alignment vertical="center"/>
    </xf>
    <xf numFmtId="165" fontId="0" fillId="0" borderId="0" xfId="0" applyNumberFormat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164" fontId="0" fillId="0" borderId="0" xfId="0" applyNumberFormat="1" applyAlignment="1" applyProtection="1">
      <alignment horizontal="left" vertical="center"/>
    </xf>
    <xf numFmtId="164" fontId="14" fillId="0" borderId="0" xfId="0" applyNumberFormat="1" applyFont="1" applyBorder="1" applyAlignment="1" applyProtection="1">
      <alignment vertical="center"/>
    </xf>
    <xf numFmtId="166" fontId="0" fillId="0" borderId="0" xfId="0" applyNumberFormat="1" applyBorder="1" applyAlignment="1" applyProtection="1">
      <alignment vertical="center" wrapText="1"/>
    </xf>
    <xf numFmtId="166" fontId="0" fillId="0" borderId="0" xfId="0" applyNumberFormat="1" applyFill="1" applyBorder="1" applyAlignment="1" applyProtection="1">
      <alignment vertical="center" wrapText="1"/>
    </xf>
    <xf numFmtId="165" fontId="0" fillId="0" borderId="0" xfId="0" applyNumberFormat="1" applyBorder="1" applyAlignment="1" applyProtection="1">
      <alignment vertical="center" wrapText="1"/>
    </xf>
    <xf numFmtId="3" fontId="6" fillId="0" borderId="11" xfId="0" applyNumberFormat="1" applyFont="1" applyBorder="1" applyAlignment="1" applyProtection="1">
      <alignment vertical="center" wrapText="1"/>
    </xf>
    <xf numFmtId="3" fontId="1" fillId="0" borderId="10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 wrapText="1"/>
    </xf>
    <xf numFmtId="166" fontId="1" fillId="0" borderId="0" xfId="0" applyNumberFormat="1" applyFont="1" applyBorder="1" applyAlignment="1" applyProtection="1">
      <alignment vertical="center" wrapText="1"/>
    </xf>
    <xf numFmtId="166" fontId="1" fillId="0" borderId="0" xfId="0" applyNumberFormat="1" applyFont="1" applyFill="1" applyBorder="1" applyAlignment="1" applyProtection="1">
      <alignment vertical="center" wrapText="1"/>
    </xf>
    <xf numFmtId="3" fontId="1" fillId="0" borderId="11" xfId="0" applyNumberFormat="1" applyFont="1" applyBorder="1" applyAlignment="1" applyProtection="1">
      <alignment vertical="center" wrapText="1"/>
    </xf>
    <xf numFmtId="3" fontId="0" fillId="0" borderId="0" xfId="0" applyNumberFormat="1" applyBorder="1" applyAlignment="1" applyProtection="1">
      <alignment horizontal="right" vertical="center" wrapText="1"/>
    </xf>
    <xf numFmtId="49" fontId="1" fillId="0" borderId="10" xfId="0" applyNumberFormat="1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vertical="center"/>
    </xf>
    <xf numFmtId="166" fontId="7" fillId="0" borderId="1" xfId="0" applyNumberFormat="1" applyFont="1" applyBorder="1" applyAlignment="1" applyProtection="1">
      <alignment vertical="center" wrapText="1"/>
    </xf>
    <xf numFmtId="166" fontId="17" fillId="0" borderId="0" xfId="0" applyNumberFormat="1" applyFont="1" applyFill="1" applyBorder="1" applyAlignment="1" applyProtection="1">
      <alignment vertical="center"/>
    </xf>
    <xf numFmtId="166" fontId="7" fillId="4" borderId="1" xfId="0" applyNumberFormat="1" applyFont="1" applyFill="1" applyBorder="1" applyAlignment="1" applyProtection="1">
      <alignment vertical="center" wrapText="1"/>
    </xf>
    <xf numFmtId="3" fontId="17" fillId="0" borderId="11" xfId="0" applyNumberFormat="1" applyFont="1" applyBorder="1" applyAlignment="1" applyProtection="1">
      <alignment vertical="center" wrapText="1"/>
    </xf>
    <xf numFmtId="166" fontId="7" fillId="0" borderId="0" xfId="0" applyNumberFormat="1" applyFont="1" applyBorder="1" applyAlignment="1" applyProtection="1">
      <alignment vertical="center" wrapText="1"/>
    </xf>
    <xf numFmtId="166" fontId="7" fillId="0" borderId="0" xfId="0" applyNumberFormat="1" applyFont="1" applyFill="1" applyBorder="1" applyAlignment="1" applyProtection="1">
      <alignment vertical="center" wrapText="1"/>
    </xf>
    <xf numFmtId="3" fontId="17" fillId="0" borderId="0" xfId="0" applyNumberFormat="1" applyFont="1" applyBorder="1" applyAlignment="1" applyProtection="1">
      <alignment vertical="center" wrapText="1"/>
    </xf>
    <xf numFmtId="166" fontId="19" fillId="0" borderId="1" xfId="0" applyNumberFormat="1" applyFont="1" applyFill="1" applyBorder="1" applyAlignment="1" applyProtection="1">
      <alignment vertical="center" wrapText="1"/>
    </xf>
    <xf numFmtId="166" fontId="18" fillId="0" borderId="1" xfId="0" applyNumberFormat="1" applyFont="1" applyFill="1" applyBorder="1" applyAlignment="1" applyProtection="1">
      <alignment vertical="center" wrapText="1"/>
    </xf>
    <xf numFmtId="3" fontId="0" fillId="0" borderId="12" xfId="0" applyNumberFormat="1" applyBorder="1" applyAlignment="1" applyProtection="1">
      <alignment vertical="center"/>
    </xf>
    <xf numFmtId="3" fontId="0" fillId="0" borderId="13" xfId="0" applyNumberFormat="1" applyBorder="1" applyAlignment="1" applyProtection="1">
      <alignment vertical="center" wrapText="1"/>
    </xf>
    <xf numFmtId="164" fontId="0" fillId="0" borderId="13" xfId="0" applyNumberFormat="1" applyBorder="1" applyAlignment="1" applyProtection="1">
      <alignment vertical="center" wrapText="1"/>
    </xf>
    <xf numFmtId="3" fontId="0" fillId="0" borderId="13" xfId="0" applyNumberFormat="1" applyBorder="1" applyAlignment="1" applyProtection="1">
      <alignment horizontal="right" vertical="center" wrapText="1"/>
    </xf>
    <xf numFmtId="3" fontId="0" fillId="0" borderId="14" xfId="0" applyNumberFormat="1" applyBorder="1" applyAlignment="1" applyProtection="1">
      <alignment vertical="center" wrapText="1"/>
    </xf>
    <xf numFmtId="3" fontId="0" fillId="0" borderId="0" xfId="0" applyNumberFormat="1" applyAlignment="1" applyProtection="1">
      <alignment vertical="center" wrapText="1"/>
    </xf>
    <xf numFmtId="164" fontId="0" fillId="0" borderId="0" xfId="0" applyNumberFormat="1" applyAlignment="1" applyProtection="1">
      <alignment vertical="center" wrapText="1"/>
    </xf>
    <xf numFmtId="3" fontId="0" fillId="0" borderId="0" xfId="0" applyNumberFormat="1" applyAlignment="1" applyProtection="1">
      <alignment horizontal="right" vertical="center" wrapText="1"/>
    </xf>
    <xf numFmtId="0" fontId="8" fillId="0" borderId="0" xfId="0" applyFont="1" applyAlignment="1">
      <alignment horizontal="center"/>
    </xf>
    <xf numFmtId="166" fontId="17" fillId="0" borderId="1" xfId="0" applyNumberFormat="1" applyFont="1" applyBorder="1" applyAlignment="1" applyProtection="1">
      <alignment vertical="center" wrapText="1"/>
    </xf>
    <xf numFmtId="3" fontId="17" fillId="0" borderId="10" xfId="0" applyNumberFormat="1" applyFont="1" applyBorder="1" applyAlignment="1" applyProtection="1">
      <alignment vertical="center"/>
    </xf>
    <xf numFmtId="166" fontId="17" fillId="4" borderId="1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Continuous" vertical="top"/>
    </xf>
    <xf numFmtId="0" fontId="0" fillId="0" borderId="0" xfId="0" applyAlignment="1"/>
    <xf numFmtId="9" fontId="2" fillId="0" borderId="1" xfId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3" fontId="0" fillId="0" borderId="0" xfId="0" applyNumberFormat="1"/>
    <xf numFmtId="9" fontId="0" fillId="0" borderId="1" xfId="0" applyNumberFormat="1" applyBorder="1" applyAlignment="1">
      <alignment vertical="center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Border="1"/>
    <xf numFmtId="0" fontId="17" fillId="0" borderId="10" xfId="0" applyFont="1" applyBorder="1" applyAlignment="1">
      <alignment horizontal="centerContinuous"/>
    </xf>
    <xf numFmtId="0" fontId="0" fillId="0" borderId="0" xfId="0" applyBorder="1" applyAlignment="1">
      <alignment horizontal="right"/>
    </xf>
    <xf numFmtId="49" fontId="0" fillId="0" borderId="0" xfId="0" applyNumberFormat="1"/>
    <xf numFmtId="49" fontId="0" fillId="0" borderId="0" xfId="0" applyNumberFormat="1" applyAlignment="1" applyProtection="1"/>
    <xf numFmtId="0" fontId="17" fillId="0" borderId="0" xfId="0" applyFont="1"/>
    <xf numFmtId="166" fontId="0" fillId="0" borderId="0" xfId="0" applyNumberForma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Continuous"/>
    </xf>
    <xf numFmtId="0" fontId="0" fillId="0" borderId="0" xfId="0" applyNumberFormat="1" applyAlignment="1" applyProtection="1"/>
    <xf numFmtId="0" fontId="17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 vertical="center"/>
    </xf>
    <xf numFmtId="0" fontId="0" fillId="2" borderId="13" xfId="0" applyNumberFormat="1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 hidden="1"/>
    </xf>
    <xf numFmtId="0" fontId="0" fillId="0" borderId="13" xfId="0" applyBorder="1" applyAlignment="1">
      <alignment horizontal="right" vertical="center"/>
    </xf>
    <xf numFmtId="0" fontId="0" fillId="2" borderId="13" xfId="0" applyNumberFormat="1" applyFill="1" applyBorder="1" applyAlignment="1" applyProtection="1">
      <alignment horizontal="left" vertical="center"/>
      <protection locked="0" hidden="1"/>
    </xf>
    <xf numFmtId="0" fontId="0" fillId="0" borderId="13" xfId="0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3" fontId="17" fillId="0" borderId="2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/>
    <xf numFmtId="49" fontId="0" fillId="0" borderId="4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12712958267"/>
          <c:y val="0.19583343293936817"/>
          <c:w val="0.59353166573325289"/>
          <c:h val="0.606250308354852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Azeit!$B$7:$B$8</c:f>
              <c:strCache>
                <c:ptCount val="2"/>
                <c:pt idx="0">
                  <c:v>Arbeitszeitbedarf Erwerbsbereich</c:v>
                </c:pt>
                <c:pt idx="1">
                  <c:v>Arbeitszeitbedarf Unterhaltsbereich</c:v>
                </c:pt>
              </c:strCache>
            </c:strRef>
          </c:cat>
          <c:val>
            <c:numRef>
              <c:f>Azeit!$C$7:$C$8</c:f>
              <c:numCache>
                <c:formatCode>#,##0</c:formatCode>
                <c:ptCount val="2"/>
                <c:pt idx="0">
                  <c:v>3876</c:v>
                </c:pt>
                <c:pt idx="1">
                  <c:v>6350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29497052139955"/>
          <c:y val="6.3260443971342839E-2"/>
          <c:w val="0.82803555848461907"/>
          <c:h val="0.81386994263131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'A-kap A-bed'!$B$8</c:f>
              <c:strCache>
                <c:ptCount val="1"/>
                <c:pt idx="0">
                  <c:v>Arbeitskapazität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2A6FF9" mc:Ignorable="a14" a14:legacySpreadsheetColorIndex="4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'A-kap A-bed'!$D$15:$F$15</c:f>
              <c:strCache>
                <c:ptCount val="3"/>
                <c:pt idx="0">
                  <c:v>Haushalt insgesamt</c:v>
                </c:pt>
                <c:pt idx="1">
                  <c:v>Unterhaltsbereich</c:v>
                </c:pt>
                <c:pt idx="2">
                  <c:v>Erwerbsbereich</c:v>
                </c:pt>
              </c:strCache>
            </c:strRef>
          </c:cat>
          <c:val>
            <c:numRef>
              <c:f>('A-kap A-bed'!$C$8,'A-kap A-bed'!$E$8,'A-kap A-bed'!$G$8)</c:f>
              <c:numCache>
                <c:formatCode>#,##0</c:formatCode>
                <c:ptCount val="3"/>
                <c:pt idx="0">
                  <c:v>9486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'A-kap A-bed'!$B$9</c:f>
              <c:strCache>
                <c:ptCount val="1"/>
                <c:pt idx="0">
                  <c:v>Kalk. Arbeitszeitverwendung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488436" mc:Ignorable="a14" a14:legacySpreadsheetColorIndex="5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'A-kap A-bed'!$D$15:$F$15</c:f>
              <c:strCache>
                <c:ptCount val="3"/>
                <c:pt idx="0">
                  <c:v>Haushalt insgesamt</c:v>
                </c:pt>
                <c:pt idx="1">
                  <c:v>Unterhaltsbereich</c:v>
                </c:pt>
                <c:pt idx="2">
                  <c:v>Erwerbsbereich</c:v>
                </c:pt>
              </c:strCache>
            </c:strRef>
          </c:cat>
          <c:val>
            <c:numRef>
              <c:f>('A-kap A-bed'!$C$9,'A-kap A-bed'!$E$9,'A-kap A-bed'!$G$9)</c:f>
              <c:numCache>
                <c:formatCode>#,##0</c:formatCode>
                <c:ptCount val="3"/>
                <c:pt idx="0">
                  <c:v>10226</c:v>
                </c:pt>
                <c:pt idx="1">
                  <c:v>6350</c:v>
                </c:pt>
                <c:pt idx="2">
                  <c:v>3876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1943552"/>
        <c:axId val="161945088"/>
      </c:barChart>
      <c:catAx>
        <c:axId val="161943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4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945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AKh pro Jahr</a:t>
                </a:r>
              </a:p>
            </c:rich>
          </c:tx>
          <c:layout>
            <c:manualLayout>
              <c:xMode val="edge"/>
              <c:yMode val="edge"/>
              <c:x val="3.179194116345832E-2"/>
              <c:y val="8.515828996142305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43552"/>
        <c:crosses val="autoZero"/>
        <c:crossBetween val="between"/>
      </c:valAx>
      <c:spPr>
        <a:solidFill>
          <a:srgbClr val="FFFF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213905869577258"/>
          <c:y val="0.94769011257069369"/>
          <c:w val="0.49422017626830667"/>
          <c:h val="4.62287859790582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30268208805317"/>
          <c:y val="0.17138117085226678"/>
          <c:w val="0.65697786322083351"/>
          <c:h val="0.6489189964309131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0000" mc:Ignorable="a14" a14:legacySpreadsheetColorIndex="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30">
                <a:fgClr>
                  <a:srgbClr xmlns:mc="http://schemas.openxmlformats.org/markup-compatibility/2006" xmlns:a14="http://schemas.microsoft.com/office/drawing/2010/main" val="000000" mc:Ignorable="a14" a14:legacySpreadsheetColorIndex="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000000" mc:Ignorable="a14" a14:legacySpreadsheetColorIndex="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Mode val="edge"/>
                  <c:yMode val="edge"/>
                  <c:x val="0.13837232871376851"/>
                  <c:y val="0.763727741953305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8.3721072835221275E-2"/>
                  <c:y val="0.66389405019470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5.4651255878547217E-2"/>
                  <c:y val="0.199667383517204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16511656031390862"/>
                  <c:y val="6.82196893683780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85581541120448412"/>
                  <c:y val="0.662230155332059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73139659462991924"/>
                  <c:y val="0.760399952228018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'Azeit UB'!$B$8:$B$16</c:f>
              <c:strCache>
                <c:ptCount val="9"/>
                <c:pt idx="0">
                  <c:v>Beköstigung</c:v>
                </c:pt>
                <c:pt idx="1">
                  <c:v>Vorratshaltung 1)</c:v>
                </c:pt>
                <c:pt idx="2">
                  <c:v>Garten 2)</c:v>
                </c:pt>
                <c:pt idx="3">
                  <c:v>Hausreinigung und Hauspflege</c:v>
                </c:pt>
                <c:pt idx="4">
                  <c:v>Reinigung und Pflege von Wäsche</c:v>
                </c:pt>
                <c:pt idx="5">
                  <c:v>Wasser- und Energieversorgung</c:v>
                </c:pt>
                <c:pt idx="6">
                  <c:v>Persönliche Betreuung</c:v>
                </c:pt>
                <c:pt idx="7">
                  <c:v>Einkauf</c:v>
                </c:pt>
                <c:pt idx="8">
                  <c:v>Sonstiges/ Haushaltsführung</c:v>
                </c:pt>
              </c:strCache>
            </c:strRef>
          </c:cat>
          <c:val>
            <c:numRef>
              <c:f>'Azeit UB'!$C$8:$C$16</c:f>
              <c:numCache>
                <c:formatCode>#,##0</c:formatCode>
                <c:ptCount val="9"/>
                <c:pt idx="0">
                  <c:v>1494</c:v>
                </c:pt>
                <c:pt idx="1">
                  <c:v>141</c:v>
                </c:pt>
                <c:pt idx="2">
                  <c:v>282</c:v>
                </c:pt>
                <c:pt idx="3">
                  <c:v>576</c:v>
                </c:pt>
                <c:pt idx="4">
                  <c:v>683</c:v>
                </c:pt>
                <c:pt idx="5">
                  <c:v>90</c:v>
                </c:pt>
                <c:pt idx="6">
                  <c:v>2683</c:v>
                </c:pt>
                <c:pt idx="7">
                  <c:v>100</c:v>
                </c:pt>
                <c:pt idx="8">
                  <c:v>301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850393704" l="0.78740157480314965" r="0.39370078740157483" t="0.98425196850393704" header="0.51181102362204722" footer="0.5118110236220472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65029179451681E-2"/>
          <c:y val="2.9325518445418183E-2"/>
          <c:w val="0.9209632295282405"/>
          <c:h val="0.67155437240007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'Azeit UB - Vergleichshh'!$C$6:$C$7</c:f>
              <c:strCache>
                <c:ptCount val="1"/>
                <c:pt idx="0">
                  <c:v>Familie Schmied AKh pro Jahr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C0C0FF" mc:Ignorable="a14" a14:legacySpreadsheetColorIndex="3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'Azeit UB - Vergleichshh'!$B$8:$B$16</c:f>
              <c:strCache>
                <c:ptCount val="9"/>
                <c:pt idx="0">
                  <c:v>Beköstigung</c:v>
                </c:pt>
                <c:pt idx="1">
                  <c:v>Vorratshaltung 1)</c:v>
                </c:pt>
                <c:pt idx="2">
                  <c:v>Garten 2)</c:v>
                </c:pt>
                <c:pt idx="3">
                  <c:v>Haureinigung und Hauspflege</c:v>
                </c:pt>
                <c:pt idx="4">
                  <c:v>Reinigung und Pflege von Wäsche</c:v>
                </c:pt>
                <c:pt idx="5">
                  <c:v>Wasser- und Energieversorgung</c:v>
                </c:pt>
                <c:pt idx="6">
                  <c:v>Persönliche Betreuung</c:v>
                </c:pt>
                <c:pt idx="7">
                  <c:v>Einkauf</c:v>
                </c:pt>
                <c:pt idx="8">
                  <c:v>Sonstiges/ Haushaltsführung</c:v>
                </c:pt>
              </c:strCache>
            </c:strRef>
          </c:cat>
          <c:val>
            <c:numRef>
              <c:f>'Azeit UB - Vergleichshh'!$C$8:$C$16</c:f>
              <c:numCache>
                <c:formatCode>#,##0</c:formatCode>
                <c:ptCount val="9"/>
                <c:pt idx="0">
                  <c:v>1494</c:v>
                </c:pt>
                <c:pt idx="1">
                  <c:v>141</c:v>
                </c:pt>
                <c:pt idx="2">
                  <c:v>282</c:v>
                </c:pt>
                <c:pt idx="3">
                  <c:v>576</c:v>
                </c:pt>
                <c:pt idx="4">
                  <c:v>683</c:v>
                </c:pt>
                <c:pt idx="5">
                  <c:v>90</c:v>
                </c:pt>
                <c:pt idx="6">
                  <c:v>2683</c:v>
                </c:pt>
                <c:pt idx="7">
                  <c:v>100</c:v>
                </c:pt>
                <c:pt idx="8">
                  <c:v>301</c:v>
                </c:pt>
              </c:numCache>
            </c:numRef>
          </c:val>
        </c:ser>
        <c:ser>
          <c:idx val="1"/>
          <c:order val="1"/>
          <c:tx>
            <c:strRef>
              <c:f>'Azeit UB - Vergleichshh'!$E$6:$F$6</c:f>
              <c:strCache>
                <c:ptCount val="1"/>
                <c:pt idx="0">
                  <c:v>Vergleichshaushalt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488436" mc:Ignorable="a14" a14:legacySpreadsheetColorIndex="5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'Azeit UB - Vergleichshh'!$E$8:$E$16</c:f>
              <c:numCache>
                <c:formatCode>#,##0</c:formatCode>
                <c:ptCount val="9"/>
                <c:pt idx="0">
                  <c:v>1102</c:v>
                </c:pt>
                <c:pt idx="1">
                  <c:v>100</c:v>
                </c:pt>
                <c:pt idx="2">
                  <c:v>144</c:v>
                </c:pt>
                <c:pt idx="3">
                  <c:v>608</c:v>
                </c:pt>
                <c:pt idx="4">
                  <c:v>676</c:v>
                </c:pt>
                <c:pt idx="5">
                  <c:v>176</c:v>
                </c:pt>
                <c:pt idx="6">
                  <c:v>756</c:v>
                </c:pt>
                <c:pt idx="7">
                  <c:v>139</c:v>
                </c:pt>
                <c:pt idx="8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3779328"/>
        <c:axId val="163780864"/>
      </c:barChart>
      <c:catAx>
        <c:axId val="1637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37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7808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3779328"/>
        <c:crosses val="autoZero"/>
        <c:crossBetween val="between"/>
      </c:valAx>
      <c:spPr>
        <a:solidFill>
          <a:srgbClr val="FFFF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34961088471291"/>
          <c:y val="7.6246347958087282E-2"/>
          <c:w val="0.31844250971250104"/>
          <c:h val="0.130498557082110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blackAndWhite="1"/>
  </c:printSettings>
</c:chartSpace>
</file>

<file path=xl/ctrlProps/ctrlProp1.xml><?xml version="1.0" encoding="utf-8"?>
<formControlPr xmlns="http://schemas.microsoft.com/office/spreadsheetml/2009/9/main" objectType="Drop" dropStyle="combo" dx="20" fmlaLink="'A_Erfassung (drop)'!$F$18" fmlaRange="'A_Erfassung (drop)'!$G$18:$G$19" noThreeD="1" sel="2" val="0"/>
</file>

<file path=xl/ctrlProps/ctrlProp2.xml><?xml version="1.0" encoding="utf-8"?>
<formControlPr xmlns="http://schemas.microsoft.com/office/spreadsheetml/2009/9/main" objectType="Drop" dropStyle="combo" dx="20" fmlaLink="'A_Erfassung (drop)'!$F$21" fmlaRange="'A_Erfassung (drop)'!$G$21:$G$23" noThreeD="1" val="0"/>
</file>

<file path=xl/ctrlProps/ctrlProp3.xml><?xml version="1.0" encoding="utf-8"?>
<formControlPr xmlns="http://schemas.microsoft.com/office/spreadsheetml/2009/9/main" objectType="Drop" dropStyle="combo" dx="20" fmlaLink="'A_Erfassung (drop)'!$F$25" fmlaRange="'A_Erfassung (drop)'!$G$25:$G$33" noThreeD="1" val="0"/>
</file>

<file path=xl/ctrlProps/ctrlProp4.xml><?xml version="1.0" encoding="utf-8"?>
<formControlPr xmlns="http://schemas.microsoft.com/office/spreadsheetml/2009/9/main" objectType="Drop" dropStyle="combo" dx="20" fmlaLink="'A_Erfassung (drop)'!$F$26" fmlaRange="'A_Erfassung (drop)'!$G$25:$G$33" noThreeD="1" sel="9" val="0"/>
</file>

<file path=xl/ctrlProps/ctrlProp5.xml><?xml version="1.0" encoding="utf-8"?>
<formControlPr xmlns="http://schemas.microsoft.com/office/spreadsheetml/2009/9/main" objectType="Drop" dropStyle="combo" dx="20" fmlaLink="'A_Erfassung (drop)'!$F$27" fmlaRange="'A_Erfassung (drop)'!$G$25:$G$33" noThreeD="1" sel="9" val="0"/>
</file>

<file path=xl/ctrlProps/ctrlProp6.xml><?xml version="1.0" encoding="utf-8"?>
<formControlPr xmlns="http://schemas.microsoft.com/office/spreadsheetml/2009/9/main" objectType="Drop" dropStyle="combo" dx="20" fmlaLink="'A_Erfassung (drop)'!$F$28" fmlaRange="'A_Erfassung (drop)'!$G$25:$G$33" noThreeD="1" sel="9" val="0"/>
</file>

<file path=xl/ctrlProps/ctrlProp7.xml><?xml version="1.0" encoding="utf-8"?>
<formControlPr xmlns="http://schemas.microsoft.com/office/spreadsheetml/2009/9/main" objectType="Drop" dropStyle="combo" dx="20" fmlaLink="'A_Erfassung (drop)'!$F$7" fmlaRange="'A_Erfassung (drop)'!$G$7:$G$8" noThreeD="1" val="0"/>
</file>

<file path=xl/ctrlProps/ctrlProp8.xml><?xml version="1.0" encoding="utf-8"?>
<formControlPr xmlns="http://schemas.microsoft.com/office/spreadsheetml/2009/9/main" objectType="Drop" dropStyle="combo" dx="20" fmlaLink="'A_Erfassung (drop)'!$F$13" fmlaRange="'A_Erfassung (drop)'!$G$13:$G$16" noThreeD="1" sel="2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83820</xdr:colOff>
          <xdr:row>20</xdr:row>
          <xdr:rowOff>30480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541020</xdr:colOff>
          <xdr:row>23</xdr:row>
          <xdr:rowOff>30480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144780</xdr:rowOff>
        </xdr:from>
        <xdr:to>
          <xdr:col>9</xdr:col>
          <xdr:colOff>312420</xdr:colOff>
          <xdr:row>25</xdr:row>
          <xdr:rowOff>7620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9</xdr:col>
          <xdr:colOff>312420</xdr:colOff>
          <xdr:row>26</xdr:row>
          <xdr:rowOff>30480</xdr:rowOff>
        </xdr:to>
        <xdr:sp macro="" textlink="">
          <xdr:nvSpPr>
            <xdr:cNvPr id="6161" name="Drop Dow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9</xdr:col>
          <xdr:colOff>312420</xdr:colOff>
          <xdr:row>27</xdr:row>
          <xdr:rowOff>30480</xdr:rowOff>
        </xdr:to>
        <xdr:sp macro="" textlink="">
          <xdr:nvSpPr>
            <xdr:cNvPr id="6162" name="Drop Dow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9</xdr:col>
          <xdr:colOff>312420</xdr:colOff>
          <xdr:row>28</xdr:row>
          <xdr:rowOff>30480</xdr:rowOff>
        </xdr:to>
        <xdr:sp macro="" textlink="">
          <xdr:nvSpPr>
            <xdr:cNvPr id="6163" name="Drop Dow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7</xdr:col>
          <xdr:colOff>22860</xdr:colOff>
          <xdr:row>11</xdr:row>
          <xdr:rowOff>30480</xdr:rowOff>
        </xdr:to>
        <xdr:sp macro="" textlink="">
          <xdr:nvSpPr>
            <xdr:cNvPr id="6166" name="Drop Dow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9</xdr:col>
          <xdr:colOff>312420</xdr:colOff>
          <xdr:row>18</xdr:row>
          <xdr:rowOff>30480</xdr:rowOff>
        </xdr:to>
        <xdr:sp macro="" textlink="">
          <xdr:nvSpPr>
            <xdr:cNvPr id="6168" name="Drop Dow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6</xdr:col>
      <xdr:colOff>274320</xdr:colOff>
      <xdr:row>34</xdr:row>
      <xdr:rowOff>137160</xdr:rowOff>
    </xdr:to>
    <xdr:graphicFrame macro="">
      <xdr:nvGraphicFramePr>
        <xdr:cNvPr id="409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106680</xdr:rowOff>
    </xdr:from>
    <xdr:to>
      <xdr:col>8</xdr:col>
      <xdr:colOff>0</xdr:colOff>
      <xdr:row>49</xdr:row>
      <xdr:rowOff>0</xdr:rowOff>
    </xdr:to>
    <xdr:graphicFrame macro="">
      <xdr:nvGraphicFramePr>
        <xdr:cNvPr id="307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99060</xdr:rowOff>
    </xdr:from>
    <xdr:to>
      <xdr:col>6</xdr:col>
      <xdr:colOff>556260</xdr:colOff>
      <xdr:row>47</xdr:row>
      <xdr:rowOff>152400</xdr:rowOff>
    </xdr:to>
    <xdr:graphicFrame macro="">
      <xdr:nvGraphicFramePr>
        <xdr:cNvPr id="51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0</xdr:colOff>
      <xdr:row>51</xdr:row>
      <xdr:rowOff>0</xdr:rowOff>
    </xdr:to>
    <xdr:graphicFrame macro="">
      <xdr:nvGraphicFramePr>
        <xdr:cNvPr id="7171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3:H31"/>
  <sheetViews>
    <sheetView showGridLines="0" topLeftCell="A10" zoomScaleNormal="100" workbookViewId="0">
      <selection activeCell="B19" sqref="B19"/>
    </sheetView>
  </sheetViews>
  <sheetFormatPr baseColWidth="10" defaultRowHeight="13.2" x14ac:dyDescent="0.25"/>
  <cols>
    <col min="1" max="1" width="2.21875" customWidth="1"/>
    <col min="2" max="2" width="13.5546875" customWidth="1"/>
  </cols>
  <sheetData>
    <row r="3" spans="2:8" ht="17.399999999999999" x14ac:dyDescent="0.3">
      <c r="B3" s="173" t="s">
        <v>39</v>
      </c>
      <c r="C3" s="173"/>
      <c r="D3" s="173"/>
      <c r="E3" s="173"/>
      <c r="F3" s="173"/>
      <c r="G3" s="173"/>
      <c r="H3" s="173"/>
    </row>
    <row r="4" spans="2:8" ht="19.8" customHeight="1" x14ac:dyDescent="0.25"/>
    <row r="5" spans="2:8" x14ac:dyDescent="0.25">
      <c r="B5" t="s">
        <v>31</v>
      </c>
    </row>
    <row r="6" spans="2:8" x14ac:dyDescent="0.25">
      <c r="B6" t="s">
        <v>35</v>
      </c>
    </row>
    <row r="7" spans="2:8" x14ac:dyDescent="0.25">
      <c r="B7" t="s">
        <v>36</v>
      </c>
    </row>
    <row r="8" spans="2:8" x14ac:dyDescent="0.25">
      <c r="B8" s="28"/>
    </row>
    <row r="9" spans="2:8" x14ac:dyDescent="0.25">
      <c r="B9" s="28" t="s">
        <v>30</v>
      </c>
    </row>
    <row r="10" spans="2:8" ht="7.8" customHeight="1" x14ac:dyDescent="0.25">
      <c r="B10" s="28"/>
    </row>
    <row r="11" spans="2:8" x14ac:dyDescent="0.25">
      <c r="B11" t="s">
        <v>0</v>
      </c>
      <c r="C11" t="s">
        <v>67</v>
      </c>
    </row>
    <row r="12" spans="2:8" x14ac:dyDescent="0.25">
      <c r="B12" t="s">
        <v>2</v>
      </c>
      <c r="C12" t="s">
        <v>113</v>
      </c>
    </row>
    <row r="13" spans="2:8" x14ac:dyDescent="0.25">
      <c r="B13" t="s">
        <v>1</v>
      </c>
      <c r="C13" t="s">
        <v>115</v>
      </c>
    </row>
    <row r="14" spans="2:8" x14ac:dyDescent="0.25">
      <c r="C14" t="s">
        <v>116</v>
      </c>
    </row>
    <row r="15" spans="2:8" x14ac:dyDescent="0.25">
      <c r="B15" t="s">
        <v>3</v>
      </c>
      <c r="C15" t="s">
        <v>114</v>
      </c>
    </row>
    <row r="16" spans="2:8" x14ac:dyDescent="0.25">
      <c r="C16" t="s">
        <v>32</v>
      </c>
    </row>
    <row r="17" spans="2:3" x14ac:dyDescent="0.25">
      <c r="B17" t="s">
        <v>3</v>
      </c>
      <c r="C17" t="s">
        <v>111</v>
      </c>
    </row>
    <row r="18" spans="2:3" x14ac:dyDescent="0.25">
      <c r="B18" s="165" t="s">
        <v>110</v>
      </c>
      <c r="C18" t="s">
        <v>112</v>
      </c>
    </row>
    <row r="19" spans="2:3" x14ac:dyDescent="0.25">
      <c r="B19" s="165"/>
    </row>
    <row r="21" spans="2:3" x14ac:dyDescent="0.25">
      <c r="B21" t="s">
        <v>33</v>
      </c>
    </row>
    <row r="22" spans="2:3" x14ac:dyDescent="0.25">
      <c r="B22" t="s">
        <v>34</v>
      </c>
    </row>
    <row r="23" spans="2:3" x14ac:dyDescent="0.25">
      <c r="B23" t="s">
        <v>68</v>
      </c>
    </row>
    <row r="24" spans="2:3" x14ac:dyDescent="0.25">
      <c r="B24" t="s">
        <v>125</v>
      </c>
    </row>
    <row r="25" spans="2:3" x14ac:dyDescent="0.25">
      <c r="B25" t="s">
        <v>126</v>
      </c>
    </row>
    <row r="26" spans="2:3" ht="7.8" customHeight="1" x14ac:dyDescent="0.25">
      <c r="B26" s="28"/>
    </row>
    <row r="27" spans="2:3" x14ac:dyDescent="0.25">
      <c r="B27" s="167" t="s">
        <v>119</v>
      </c>
    </row>
    <row r="28" spans="2:3" x14ac:dyDescent="0.25">
      <c r="B28" t="s">
        <v>120</v>
      </c>
    </row>
    <row r="29" spans="2:3" ht="7.8" customHeight="1" x14ac:dyDescent="0.25">
      <c r="B29" s="28"/>
    </row>
    <row r="30" spans="2:3" x14ac:dyDescent="0.25">
      <c r="B30" t="s">
        <v>37</v>
      </c>
    </row>
    <row r="31" spans="2:3" x14ac:dyDescent="0.25">
      <c r="B31" t="s">
        <v>121</v>
      </c>
    </row>
  </sheetData>
  <sheetProtection sheet="1" objects="1" scenarios="1"/>
  <mergeCells count="1">
    <mergeCell ref="B3:H3"/>
  </mergeCells>
  <phoneticPr fontId="4" type="noConversion"/>
  <printOptions horizontalCentered="1"/>
  <pageMargins left="0.78740157480314965" right="0.78740157480314965" top="0.70866141732283472" bottom="0.78740157480314965" header="0.51181102362204722" footer="0.51181102362204722"/>
  <pageSetup paperSize="9" scale="89" orientation="portrait" r:id="rId1"/>
  <headerFooter alignWithMargins="0">
    <oddFooter>&amp;L&amp;"Arial,Fett Kursiv"LEL&amp;"Arial,Standard"Schwäbisch Gmünd&amp;C&amp;8Stand 04/2004&amp;R&amp;8&amp;A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N76"/>
  <sheetViews>
    <sheetView showGridLines="0" showZeros="0" tabSelected="1" zoomScale="75" zoomScaleNormal="100" workbookViewId="0">
      <selection activeCell="D4" sqref="D4:E4"/>
    </sheetView>
  </sheetViews>
  <sheetFormatPr baseColWidth="10" defaultRowHeight="13.2" x14ac:dyDescent="0.25"/>
  <cols>
    <col min="1" max="2" width="2.88671875" style="83" customWidth="1"/>
    <col min="3" max="3" width="20.21875" style="138" customWidth="1"/>
    <col min="4" max="4" width="12.109375" style="138" customWidth="1"/>
    <col min="5" max="6" width="5.88671875" style="138" customWidth="1"/>
    <col min="7" max="7" width="9.44140625" style="139" customWidth="1"/>
    <col min="8" max="8" width="4.88671875" style="139" customWidth="1"/>
    <col min="9" max="9" width="2.88671875" style="140" customWidth="1"/>
    <col min="10" max="10" width="13.33203125" style="139" customWidth="1"/>
    <col min="11" max="11" width="4.44140625" style="138" customWidth="1"/>
    <col min="12" max="12" width="2.5546875" style="138" customWidth="1"/>
    <col min="13" max="13" width="11.6640625" style="90" customWidth="1"/>
    <col min="14" max="14" width="3.88671875" style="83" customWidth="1"/>
    <col min="15" max="15" width="11.6640625" style="83" customWidth="1"/>
    <col min="16" max="16384" width="11.5546875" style="83"/>
  </cols>
  <sheetData>
    <row r="1" spans="1:14" s="171" customFormat="1" ht="27.6" customHeight="1" x14ac:dyDescent="0.3">
      <c r="A1" s="170"/>
      <c r="B1" s="174" t="s">
        <v>81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0"/>
      <c r="N1" s="170" t="s">
        <v>4</v>
      </c>
    </row>
    <row r="2" spans="1:14" s="76" customFormat="1" ht="23.4" customHeight="1" x14ac:dyDescent="0.25">
      <c r="A2" s="77"/>
      <c r="B2" s="175" t="s">
        <v>82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75"/>
      <c r="N2" s="75"/>
    </row>
    <row r="3" spans="1:14" s="76" customFormat="1" x14ac:dyDescent="0.25">
      <c r="I3" s="78"/>
      <c r="K3" s="79"/>
      <c r="L3" s="79"/>
    </row>
    <row r="4" spans="1:14" s="76" customFormat="1" x14ac:dyDescent="0.25">
      <c r="B4" s="76" t="s">
        <v>87</v>
      </c>
      <c r="D4" s="180">
        <v>2019</v>
      </c>
      <c r="E4" s="181"/>
      <c r="G4" s="76" t="s">
        <v>83</v>
      </c>
      <c r="I4" s="78"/>
      <c r="J4" s="178" t="s">
        <v>124</v>
      </c>
      <c r="K4" s="179"/>
      <c r="L4" s="179"/>
    </row>
    <row r="5" spans="1:14" s="76" customFormat="1" x14ac:dyDescent="0.25">
      <c r="I5" s="78"/>
      <c r="K5" s="79"/>
      <c r="L5" s="79"/>
    </row>
    <row r="6" spans="1:14" s="76" customFormat="1" x14ac:dyDescent="0.25">
      <c r="B6" s="53"/>
      <c r="C6" s="54"/>
      <c r="D6" s="54"/>
      <c r="E6" s="54"/>
      <c r="F6" s="54"/>
      <c r="G6" s="54"/>
      <c r="H6" s="54"/>
      <c r="I6" s="55"/>
      <c r="J6" s="54"/>
      <c r="K6" s="56"/>
      <c r="L6" s="57"/>
    </row>
    <row r="7" spans="1:14" s="76" customFormat="1" ht="15.6" x14ac:dyDescent="0.25">
      <c r="B7" s="58" t="s">
        <v>41</v>
      </c>
      <c r="C7" s="59"/>
      <c r="D7" s="52"/>
      <c r="E7" s="52"/>
      <c r="F7" s="52"/>
      <c r="G7" s="52"/>
      <c r="H7" s="52"/>
      <c r="I7" s="60"/>
      <c r="J7" s="52"/>
      <c r="K7" s="59"/>
      <c r="L7" s="61"/>
    </row>
    <row r="8" spans="1:14" s="76" customFormat="1" ht="4.95" customHeight="1" x14ac:dyDescent="0.25">
      <c r="B8" s="62"/>
      <c r="C8" s="52"/>
      <c r="D8" s="52"/>
      <c r="E8" s="52"/>
      <c r="F8" s="52"/>
      <c r="G8" s="52"/>
      <c r="H8" s="52"/>
      <c r="I8" s="60"/>
      <c r="J8" s="52"/>
      <c r="K8" s="59"/>
      <c r="L8" s="61"/>
    </row>
    <row r="9" spans="1:14" s="76" customFormat="1" x14ac:dyDescent="0.25">
      <c r="B9" s="62"/>
      <c r="C9" s="52" t="s">
        <v>40</v>
      </c>
      <c r="D9" s="52"/>
      <c r="E9" s="182" t="s">
        <v>104</v>
      </c>
      <c r="F9" s="182"/>
      <c r="G9" s="60" t="s">
        <v>105</v>
      </c>
      <c r="H9" s="176" t="s">
        <v>106</v>
      </c>
      <c r="I9" s="177"/>
      <c r="J9" s="177"/>
      <c r="L9" s="61"/>
    </row>
    <row r="10" spans="1:14" s="76" customFormat="1" ht="4.95" customHeight="1" x14ac:dyDescent="0.25">
      <c r="B10" s="62"/>
      <c r="C10" s="52"/>
      <c r="D10" s="52"/>
      <c r="E10" s="52"/>
      <c r="F10" s="52"/>
      <c r="G10" s="52"/>
      <c r="H10" s="52"/>
      <c r="I10" s="60"/>
      <c r="J10" s="52"/>
      <c r="K10" s="59"/>
      <c r="L10" s="61"/>
    </row>
    <row r="11" spans="1:14" s="76" customFormat="1" x14ac:dyDescent="0.25">
      <c r="B11" s="62"/>
      <c r="C11" s="52" t="s">
        <v>42</v>
      </c>
      <c r="D11" s="52"/>
      <c r="E11" s="52" t="str">
        <f>INDEX('A_Erfassung (drop)'!$G$7:$G$8,'A_Erfassung (drop)'!$F7,1)</f>
        <v>ländlich</v>
      </c>
      <c r="G11" s="52"/>
      <c r="H11" s="52"/>
      <c r="I11" s="60"/>
      <c r="J11" s="52"/>
      <c r="K11" s="59"/>
      <c r="L11" s="61"/>
    </row>
    <row r="12" spans="1:14" s="76" customFormat="1" x14ac:dyDescent="0.25">
      <c r="B12" s="62"/>
      <c r="C12" s="52"/>
      <c r="D12" s="52"/>
      <c r="E12" s="52"/>
      <c r="F12" s="52"/>
      <c r="G12" s="52"/>
      <c r="H12" s="52"/>
      <c r="I12" s="60"/>
      <c r="J12" s="52"/>
      <c r="K12" s="59"/>
      <c r="L12" s="61"/>
    </row>
    <row r="13" spans="1:14" s="76" customFormat="1" ht="4.95" customHeight="1" x14ac:dyDescent="0.25">
      <c r="B13" s="62"/>
      <c r="C13" s="52"/>
      <c r="D13" s="52"/>
      <c r="E13" s="52"/>
      <c r="F13" s="52"/>
      <c r="G13" s="52"/>
      <c r="H13" s="52"/>
      <c r="I13" s="60"/>
      <c r="J13" s="52"/>
      <c r="K13" s="59"/>
      <c r="L13" s="61"/>
    </row>
    <row r="14" spans="1:14" s="76" customFormat="1" x14ac:dyDescent="0.25">
      <c r="B14" s="62"/>
      <c r="C14" s="52" t="s">
        <v>43</v>
      </c>
      <c r="D14" s="52"/>
      <c r="E14" s="74">
        <v>5</v>
      </c>
      <c r="F14" s="52" t="s">
        <v>45</v>
      </c>
      <c r="H14" s="52"/>
      <c r="I14" s="52"/>
      <c r="J14" s="63"/>
      <c r="K14" s="59"/>
      <c r="L14" s="61"/>
    </row>
    <row r="15" spans="1:14" s="76" customFormat="1" ht="4.95" customHeight="1" x14ac:dyDescent="0.25">
      <c r="B15" s="62"/>
      <c r="C15" s="52"/>
      <c r="D15" s="52"/>
      <c r="E15" s="52"/>
      <c r="F15" s="52"/>
      <c r="G15" s="52"/>
      <c r="H15" s="52"/>
      <c r="I15" s="60"/>
      <c r="J15" s="52"/>
      <c r="K15" s="59"/>
      <c r="L15" s="61"/>
    </row>
    <row r="16" spans="1:14" s="76" customFormat="1" x14ac:dyDescent="0.25">
      <c r="B16" s="62"/>
      <c r="C16" s="52"/>
      <c r="D16" s="52"/>
      <c r="E16" s="74">
        <v>1</v>
      </c>
      <c r="F16" s="52" t="s">
        <v>46</v>
      </c>
      <c r="H16" s="52"/>
      <c r="I16" s="52"/>
      <c r="J16" s="63"/>
      <c r="K16" s="59"/>
      <c r="L16" s="61"/>
    </row>
    <row r="17" spans="2:12" s="76" customFormat="1" ht="4.95" customHeight="1" x14ac:dyDescent="0.25">
      <c r="B17" s="62"/>
      <c r="C17" s="52"/>
      <c r="D17" s="52"/>
      <c r="E17" s="52"/>
      <c r="F17" s="52"/>
      <c r="G17" s="52"/>
      <c r="H17" s="52"/>
      <c r="I17" s="60"/>
      <c r="J17" s="52"/>
      <c r="K17" s="59"/>
      <c r="L17" s="61"/>
    </row>
    <row r="18" spans="2:12" s="76" customFormat="1" x14ac:dyDescent="0.25">
      <c r="B18" s="62"/>
      <c r="C18" s="52" t="s">
        <v>69</v>
      </c>
      <c r="D18" s="52"/>
      <c r="E18" s="52" t="str">
        <f>INDEX('A_Erfassung (drop)'!$G$13:$G$16,'A_Erfassung (drop)'!$F13,1)</f>
        <v>Erwachsene mit Kleinkind/ern</v>
      </c>
      <c r="G18" s="52"/>
      <c r="H18" s="59"/>
      <c r="I18" s="64"/>
      <c r="J18" s="65"/>
      <c r="K18" s="59"/>
      <c r="L18" s="61"/>
    </row>
    <row r="19" spans="2:12" s="76" customFormat="1" x14ac:dyDescent="0.25">
      <c r="B19" s="62"/>
      <c r="C19" s="52"/>
      <c r="D19" s="52"/>
      <c r="E19" s="52"/>
      <c r="F19" s="52"/>
      <c r="G19" s="52"/>
      <c r="H19" s="52"/>
      <c r="I19" s="60"/>
      <c r="J19" s="52"/>
      <c r="K19" s="59"/>
      <c r="L19" s="61"/>
    </row>
    <row r="20" spans="2:12" s="76" customFormat="1" x14ac:dyDescent="0.25">
      <c r="B20" s="62"/>
      <c r="C20" s="65" t="s">
        <v>74</v>
      </c>
      <c r="D20" s="60"/>
      <c r="E20" s="52" t="str">
        <f>INDEX('A_Erfassung (drop)'!$G$18:$G$19,'A_Erfassung (drop)'!$F18,1)</f>
        <v>nein</v>
      </c>
      <c r="G20" s="52"/>
      <c r="H20" s="52"/>
      <c r="I20" s="60"/>
      <c r="J20" s="52"/>
      <c r="K20" s="59"/>
      <c r="L20" s="61"/>
    </row>
    <row r="21" spans="2:12" s="76" customFormat="1" x14ac:dyDescent="0.25">
      <c r="B21" s="62"/>
      <c r="C21" s="52"/>
      <c r="D21" s="52"/>
      <c r="E21" s="52"/>
      <c r="F21" s="52"/>
      <c r="G21" s="52"/>
      <c r="H21" s="52"/>
      <c r="I21" s="60"/>
      <c r="J21" s="52"/>
      <c r="K21" s="59"/>
      <c r="L21" s="61"/>
    </row>
    <row r="22" spans="2:12" s="76" customFormat="1" ht="4.95" customHeight="1" x14ac:dyDescent="0.25">
      <c r="B22" s="62"/>
      <c r="C22" s="52"/>
      <c r="D22" s="52"/>
      <c r="E22" s="52"/>
      <c r="F22" s="52"/>
      <c r="G22" s="52"/>
      <c r="H22" s="52"/>
      <c r="I22" s="60"/>
      <c r="J22" s="52"/>
      <c r="K22" s="59"/>
      <c r="L22" s="61"/>
    </row>
    <row r="23" spans="2:12" s="76" customFormat="1" x14ac:dyDescent="0.25">
      <c r="B23" s="62"/>
      <c r="C23" s="52" t="s">
        <v>70</v>
      </c>
      <c r="D23" s="52"/>
      <c r="E23" s="52" t="str">
        <f>INDEX('A_Erfassung (drop)'!$G$21:$G$23,'A_Erfassung (drop)'!$F21,1)</f>
        <v>keiner</v>
      </c>
      <c r="G23" s="52"/>
      <c r="H23" s="52"/>
      <c r="I23" s="60"/>
      <c r="J23" s="52"/>
      <c r="K23" s="59"/>
      <c r="L23" s="61"/>
    </row>
    <row r="24" spans="2:12" s="76" customFormat="1" x14ac:dyDescent="0.25">
      <c r="B24" s="62"/>
      <c r="C24" s="52"/>
      <c r="D24" s="52"/>
      <c r="E24" s="52"/>
      <c r="F24" s="52"/>
      <c r="G24" s="52"/>
      <c r="H24" s="52"/>
      <c r="I24" s="60"/>
      <c r="J24" s="52"/>
      <c r="K24" s="59"/>
      <c r="L24" s="61"/>
    </row>
    <row r="25" spans="2:12" s="76" customFormat="1" x14ac:dyDescent="0.25">
      <c r="B25" s="62"/>
      <c r="C25" s="52" t="s">
        <v>71</v>
      </c>
      <c r="D25" s="52"/>
      <c r="E25" s="52" t="str">
        <f>INDEX('A_Erfassung (drop)'!$G$25:$G$33,'A_Erfassung (drop)'!$F25,1)</f>
        <v>keine</v>
      </c>
      <c r="G25" s="52"/>
      <c r="H25" s="52"/>
      <c r="I25" s="60"/>
      <c r="J25" s="52"/>
      <c r="K25" s="59"/>
      <c r="L25" s="61"/>
    </row>
    <row r="26" spans="2:12" s="76" customFormat="1" x14ac:dyDescent="0.25">
      <c r="B26" s="62"/>
      <c r="C26" s="52"/>
      <c r="D26" s="52"/>
      <c r="E26" s="52">
        <f>INDEX('A_Erfassung (drop)'!$G$25:$G$33,'A_Erfassung (drop)'!$F26,1)</f>
        <v>0</v>
      </c>
      <c r="G26" s="52"/>
      <c r="H26" s="52"/>
      <c r="I26" s="60"/>
      <c r="J26" s="52"/>
      <c r="K26" s="59"/>
      <c r="L26" s="61"/>
    </row>
    <row r="27" spans="2:12" s="76" customFormat="1" x14ac:dyDescent="0.25">
      <c r="B27" s="62"/>
      <c r="C27" s="52"/>
      <c r="D27" s="52"/>
      <c r="E27" s="52">
        <f>INDEX('A_Erfassung (drop)'!$G$25:$G$33,'A_Erfassung (drop)'!$F27,1)</f>
        <v>0</v>
      </c>
      <c r="G27" s="52"/>
      <c r="H27" s="52"/>
      <c r="I27" s="60"/>
      <c r="J27" s="52"/>
      <c r="K27" s="59"/>
      <c r="L27" s="61"/>
    </row>
    <row r="28" spans="2:12" s="76" customFormat="1" x14ac:dyDescent="0.25">
      <c r="B28" s="62"/>
      <c r="C28" s="52"/>
      <c r="D28" s="52"/>
      <c r="E28" s="52">
        <f>INDEX('A_Erfassung (drop)'!$G$25:$G$33,'A_Erfassung (drop)'!$F28,1)</f>
        <v>0</v>
      </c>
      <c r="G28" s="52"/>
      <c r="H28" s="52"/>
      <c r="I28" s="60"/>
      <c r="J28" s="52"/>
      <c r="K28" s="59"/>
      <c r="L28" s="61"/>
    </row>
    <row r="29" spans="2:12" s="76" customFormat="1" x14ac:dyDescent="0.25">
      <c r="B29" s="66"/>
      <c r="C29" s="67"/>
      <c r="D29" s="67"/>
      <c r="E29" s="67"/>
      <c r="F29" s="67"/>
      <c r="G29" s="67"/>
      <c r="H29" s="67"/>
      <c r="I29" s="68"/>
      <c r="J29" s="67"/>
      <c r="K29" s="69"/>
      <c r="L29" s="70"/>
    </row>
    <row r="30" spans="2:12" s="76" customFormat="1" x14ac:dyDescent="0.25">
      <c r="B30" s="80"/>
      <c r="C30" s="80"/>
      <c r="D30" s="80"/>
      <c r="E30" s="80"/>
      <c r="F30" s="80"/>
      <c r="G30" s="80"/>
      <c r="H30" s="80"/>
      <c r="I30" s="81"/>
      <c r="J30" s="80"/>
      <c r="K30" s="82"/>
      <c r="L30" s="82"/>
    </row>
    <row r="31" spans="2:12" s="76" customFormat="1" x14ac:dyDescent="0.25">
      <c r="B31" s="80"/>
      <c r="C31" s="80"/>
      <c r="D31" s="80"/>
      <c r="E31" s="80"/>
      <c r="F31" s="80"/>
      <c r="G31" s="80"/>
      <c r="H31" s="80"/>
      <c r="I31" s="81"/>
      <c r="J31" s="80"/>
      <c r="K31" s="82"/>
      <c r="L31" s="82"/>
    </row>
    <row r="32" spans="2:12" s="76" customFormat="1" x14ac:dyDescent="0.25">
      <c r="I32" s="78"/>
      <c r="K32" s="79"/>
      <c r="L32" s="79"/>
    </row>
    <row r="33" spans="1:14" x14ac:dyDescent="0.25">
      <c r="B33" s="84"/>
      <c r="C33" s="85"/>
      <c r="D33" s="85"/>
      <c r="E33" s="85"/>
      <c r="F33" s="85"/>
      <c r="G33" s="86"/>
      <c r="H33" s="86"/>
      <c r="I33" s="87"/>
      <c r="J33" s="85"/>
      <c r="K33" s="88"/>
      <c r="L33" s="89"/>
    </row>
    <row r="34" spans="1:14" ht="13.2" customHeight="1" x14ac:dyDescent="0.25">
      <c r="B34" s="91" t="s">
        <v>73</v>
      </c>
      <c r="C34" s="92"/>
      <c r="D34" s="92"/>
      <c r="E34" s="92"/>
      <c r="F34" s="92"/>
      <c r="G34" s="93"/>
      <c r="H34" s="93"/>
      <c r="I34" s="94"/>
      <c r="J34" s="93"/>
      <c r="K34" s="95"/>
      <c r="L34" s="96"/>
    </row>
    <row r="35" spans="1:14" s="103" customFormat="1" ht="11.4" customHeight="1" x14ac:dyDescent="0.25">
      <c r="A35" s="97"/>
      <c r="B35" s="98"/>
      <c r="C35" s="99"/>
      <c r="D35" s="99"/>
      <c r="E35" s="99"/>
      <c r="F35" s="99"/>
      <c r="G35" s="99"/>
      <c r="H35" s="99"/>
      <c r="I35" s="99"/>
      <c r="J35" s="99"/>
      <c r="K35" s="100"/>
      <c r="L35" s="101"/>
      <c r="M35" s="102"/>
      <c r="N35" s="97"/>
    </row>
    <row r="36" spans="1:14" ht="18.149999999999999" customHeight="1" x14ac:dyDescent="0.25">
      <c r="B36" s="91" t="s">
        <v>95</v>
      </c>
      <c r="C36" s="92"/>
      <c r="D36" s="92"/>
      <c r="E36" s="92"/>
      <c r="F36" s="92"/>
      <c r="G36" s="93"/>
      <c r="H36" s="93"/>
      <c r="I36" s="94"/>
      <c r="J36" s="93"/>
      <c r="K36" s="95"/>
      <c r="L36" s="96"/>
    </row>
    <row r="37" spans="1:14" ht="4.95" customHeight="1" x14ac:dyDescent="0.25">
      <c r="B37" s="104"/>
      <c r="C37" s="92"/>
      <c r="D37" s="92"/>
      <c r="E37" s="92"/>
      <c r="F37" s="92"/>
      <c r="G37" s="105"/>
      <c r="H37" s="105"/>
      <c r="I37" s="94"/>
      <c r="J37" s="93"/>
      <c r="K37" s="95"/>
      <c r="L37" s="96"/>
    </row>
    <row r="38" spans="1:14" x14ac:dyDescent="0.25">
      <c r="B38" s="104"/>
      <c r="C38" s="92" t="s">
        <v>5</v>
      </c>
      <c r="D38" s="92"/>
      <c r="E38" s="92"/>
      <c r="F38" s="92"/>
      <c r="G38" s="45">
        <v>9486</v>
      </c>
      <c r="H38" s="106" t="s">
        <v>80</v>
      </c>
      <c r="I38" s="94"/>
      <c r="J38" s="93"/>
      <c r="K38" s="95"/>
      <c r="L38" s="96"/>
    </row>
    <row r="39" spans="1:14" ht="4.95" customHeight="1" x14ac:dyDescent="0.25">
      <c r="B39" s="104"/>
      <c r="C39" s="92"/>
      <c r="D39" s="92"/>
      <c r="E39" s="92"/>
      <c r="F39" s="92"/>
      <c r="G39" s="107"/>
      <c r="H39" s="108"/>
      <c r="I39" s="94"/>
      <c r="J39" s="93"/>
      <c r="K39" s="95"/>
      <c r="L39" s="96"/>
    </row>
    <row r="40" spans="1:14" x14ac:dyDescent="0.25">
      <c r="B40" s="104"/>
      <c r="C40" s="92" t="s">
        <v>6</v>
      </c>
      <c r="D40" s="92"/>
      <c r="E40" s="92"/>
      <c r="F40" s="92"/>
      <c r="G40" s="46">
        <v>0</v>
      </c>
      <c r="H40" s="108" t="s">
        <v>80</v>
      </c>
      <c r="I40" s="94"/>
      <c r="J40" s="109"/>
      <c r="K40" s="95"/>
      <c r="L40" s="96"/>
      <c r="M40" s="110"/>
    </row>
    <row r="41" spans="1:14" ht="4.95" customHeight="1" x14ac:dyDescent="0.25">
      <c r="B41" s="104"/>
      <c r="C41" s="92"/>
      <c r="D41" s="92"/>
      <c r="E41" s="92"/>
      <c r="F41" s="92"/>
      <c r="G41" s="107"/>
      <c r="H41" s="108"/>
      <c r="I41" s="94"/>
      <c r="J41" s="93"/>
      <c r="K41" s="95"/>
      <c r="L41" s="96"/>
    </row>
    <row r="42" spans="1:14" x14ac:dyDescent="0.25">
      <c r="B42" s="104"/>
      <c r="C42" s="92" t="s">
        <v>7</v>
      </c>
      <c r="D42" s="92"/>
      <c r="E42" s="92"/>
      <c r="F42" s="92"/>
      <c r="G42" s="46">
        <v>0</v>
      </c>
      <c r="H42" s="108" t="s">
        <v>80</v>
      </c>
      <c r="I42" s="94"/>
      <c r="J42" s="93"/>
      <c r="K42" s="95"/>
      <c r="L42" s="96"/>
    </row>
    <row r="43" spans="1:14" x14ac:dyDescent="0.25">
      <c r="B43" s="104"/>
      <c r="C43" s="92"/>
      <c r="D43" s="92"/>
      <c r="E43" s="92"/>
      <c r="F43" s="92"/>
      <c r="G43" s="108"/>
      <c r="H43" s="108"/>
      <c r="I43" s="94"/>
      <c r="J43" s="93"/>
      <c r="K43" s="95"/>
      <c r="L43" s="96"/>
    </row>
    <row r="44" spans="1:14" x14ac:dyDescent="0.25">
      <c r="B44" s="104"/>
      <c r="C44" s="92"/>
      <c r="D44" s="92"/>
      <c r="E44" s="92"/>
      <c r="F44" s="92"/>
      <c r="G44" s="107"/>
      <c r="H44" s="108"/>
      <c r="I44" s="92"/>
      <c r="J44" s="92"/>
      <c r="K44" s="95"/>
      <c r="L44" s="96"/>
    </row>
    <row r="45" spans="1:14" ht="15.6" x14ac:dyDescent="0.25">
      <c r="B45" s="91" t="s">
        <v>94</v>
      </c>
      <c r="C45" s="92"/>
      <c r="D45" s="92"/>
      <c r="E45" s="92"/>
      <c r="F45" s="92"/>
      <c r="G45" s="107"/>
      <c r="H45" s="108"/>
      <c r="I45" s="94"/>
      <c r="J45" s="111" t="s">
        <v>8</v>
      </c>
      <c r="K45" s="95"/>
      <c r="L45" s="96"/>
    </row>
    <row r="46" spans="1:14" ht="4.95" customHeight="1" x14ac:dyDescent="0.25">
      <c r="B46" s="104"/>
      <c r="C46" s="95"/>
      <c r="D46" s="95"/>
      <c r="E46" s="95"/>
      <c r="F46" s="95"/>
      <c r="G46" s="112"/>
      <c r="H46" s="113"/>
      <c r="I46" s="94"/>
      <c r="J46" s="114"/>
      <c r="K46" s="95"/>
      <c r="L46" s="96"/>
    </row>
    <row r="47" spans="1:14" x14ac:dyDescent="0.25">
      <c r="B47" s="143" t="s">
        <v>96</v>
      </c>
      <c r="D47" s="92"/>
      <c r="E47" s="92"/>
      <c r="F47" s="92"/>
      <c r="G47" s="45">
        <v>3876</v>
      </c>
      <c r="H47" s="108" t="s">
        <v>80</v>
      </c>
      <c r="I47" s="94"/>
      <c r="J47" s="47"/>
      <c r="K47" s="108" t="s">
        <v>80</v>
      </c>
      <c r="L47" s="115"/>
    </row>
    <row r="48" spans="1:14" ht="4.95" customHeight="1" x14ac:dyDescent="0.25">
      <c r="B48" s="104"/>
      <c r="C48" s="95"/>
      <c r="D48" s="95"/>
      <c r="E48" s="95"/>
      <c r="F48" s="95"/>
      <c r="G48" s="112"/>
      <c r="H48" s="113"/>
      <c r="I48" s="94"/>
      <c r="J48" s="112"/>
      <c r="K48" s="95"/>
      <c r="L48" s="96"/>
    </row>
    <row r="49" spans="2:12" x14ac:dyDescent="0.25">
      <c r="B49" s="116" t="s">
        <v>79</v>
      </c>
      <c r="C49" s="92"/>
      <c r="D49" s="92"/>
      <c r="E49" s="92"/>
      <c r="F49" s="92"/>
      <c r="G49" s="112"/>
      <c r="H49" s="113"/>
      <c r="I49" s="94"/>
      <c r="J49" s="112"/>
      <c r="K49" s="95"/>
      <c r="L49" s="96"/>
    </row>
    <row r="50" spans="2:12" ht="4.95" customHeight="1" x14ac:dyDescent="0.25">
      <c r="B50" s="104"/>
      <c r="C50" s="117"/>
      <c r="D50" s="117"/>
      <c r="E50" s="117"/>
      <c r="F50" s="117"/>
      <c r="G50" s="118"/>
      <c r="H50" s="119"/>
      <c r="I50" s="94"/>
      <c r="J50" s="118"/>
      <c r="K50" s="117"/>
      <c r="L50" s="120"/>
    </row>
    <row r="51" spans="2:12" x14ac:dyDescent="0.25">
      <c r="B51" s="104"/>
      <c r="C51" s="95" t="s">
        <v>10</v>
      </c>
      <c r="D51" s="95"/>
      <c r="E51" s="95"/>
      <c r="F51" s="95"/>
      <c r="G51" s="46">
        <v>1494</v>
      </c>
      <c r="H51" s="108" t="s">
        <v>80</v>
      </c>
      <c r="I51" s="94"/>
      <c r="J51" s="47">
        <v>1102</v>
      </c>
      <c r="K51" s="108" t="s">
        <v>80</v>
      </c>
      <c r="L51" s="115"/>
    </row>
    <row r="52" spans="2:12" ht="4.95" customHeight="1" x14ac:dyDescent="0.25">
      <c r="B52" s="104"/>
      <c r="C52" s="95"/>
      <c r="D52" s="95"/>
      <c r="E52" s="95"/>
      <c r="F52" s="95"/>
      <c r="G52" s="112"/>
      <c r="H52" s="113"/>
      <c r="I52" s="94"/>
      <c r="J52" s="168"/>
      <c r="K52" s="95"/>
      <c r="L52" s="96"/>
    </row>
    <row r="53" spans="2:12" x14ac:dyDescent="0.25">
      <c r="B53" s="104"/>
      <c r="C53" s="95" t="s">
        <v>11</v>
      </c>
      <c r="D53" s="95"/>
      <c r="E53" s="95"/>
      <c r="F53" s="95"/>
      <c r="G53" s="46">
        <v>141</v>
      </c>
      <c r="H53" s="108" t="s">
        <v>80</v>
      </c>
      <c r="I53" s="94"/>
      <c r="J53" s="47">
        <v>100</v>
      </c>
      <c r="K53" s="108" t="s">
        <v>80</v>
      </c>
      <c r="L53" s="115"/>
    </row>
    <row r="54" spans="2:12" ht="4.95" customHeight="1" x14ac:dyDescent="0.25">
      <c r="B54" s="104"/>
      <c r="C54" s="95"/>
      <c r="D54" s="95"/>
      <c r="E54" s="95"/>
      <c r="F54" s="95"/>
      <c r="G54" s="112"/>
      <c r="H54" s="113"/>
      <c r="I54" s="94"/>
      <c r="J54" s="112"/>
      <c r="K54" s="95"/>
      <c r="L54" s="96"/>
    </row>
    <row r="55" spans="2:12" x14ac:dyDescent="0.25">
      <c r="B55" s="104"/>
      <c r="C55" s="95" t="s">
        <v>12</v>
      </c>
      <c r="D55" s="95"/>
      <c r="E55" s="95"/>
      <c r="F55" s="95"/>
      <c r="G55" s="46">
        <v>282</v>
      </c>
      <c r="H55" s="108" t="s">
        <v>80</v>
      </c>
      <c r="I55" s="94"/>
      <c r="J55" s="47">
        <v>144</v>
      </c>
      <c r="K55" s="108" t="s">
        <v>80</v>
      </c>
      <c r="L55" s="115"/>
    </row>
    <row r="56" spans="2:12" ht="4.95" customHeight="1" x14ac:dyDescent="0.25">
      <c r="B56" s="104"/>
      <c r="C56" s="95"/>
      <c r="D56" s="95"/>
      <c r="E56" s="95"/>
      <c r="F56" s="95"/>
      <c r="G56" s="112"/>
      <c r="H56" s="113"/>
      <c r="I56" s="94"/>
      <c r="J56" s="168"/>
      <c r="K56" s="95"/>
      <c r="L56" s="96"/>
    </row>
    <row r="57" spans="2:12" x14ac:dyDescent="0.25">
      <c r="B57" s="104"/>
      <c r="C57" s="92" t="s">
        <v>13</v>
      </c>
      <c r="D57" s="95"/>
      <c r="E57" s="95"/>
      <c r="F57" s="95"/>
      <c r="G57" s="46">
        <v>576</v>
      </c>
      <c r="H57" s="108" t="s">
        <v>80</v>
      </c>
      <c r="I57" s="94"/>
      <c r="J57" s="47">
        <v>608</v>
      </c>
      <c r="K57" s="108" t="s">
        <v>80</v>
      </c>
      <c r="L57" s="115"/>
    </row>
    <row r="58" spans="2:12" ht="4.95" customHeight="1" x14ac:dyDescent="0.25">
      <c r="B58" s="104"/>
      <c r="C58" s="95"/>
      <c r="D58" s="95"/>
      <c r="E58" s="95"/>
      <c r="F58" s="95"/>
      <c r="G58" s="112"/>
      <c r="H58" s="113"/>
      <c r="I58" s="94"/>
      <c r="J58" s="112"/>
      <c r="K58" s="95"/>
      <c r="L58" s="96"/>
    </row>
    <row r="59" spans="2:12" x14ac:dyDescent="0.25">
      <c r="B59" s="104"/>
      <c r="C59" s="92" t="s">
        <v>14</v>
      </c>
      <c r="D59" s="95"/>
      <c r="E59" s="95"/>
      <c r="F59" s="95"/>
      <c r="G59" s="46">
        <v>683</v>
      </c>
      <c r="H59" s="108" t="s">
        <v>80</v>
      </c>
      <c r="I59" s="94"/>
      <c r="J59" s="47">
        <v>676</v>
      </c>
      <c r="K59" s="108" t="s">
        <v>80</v>
      </c>
      <c r="L59" s="115"/>
    </row>
    <row r="60" spans="2:12" ht="4.95" customHeight="1" x14ac:dyDescent="0.25">
      <c r="B60" s="104"/>
      <c r="C60" s="95"/>
      <c r="D60" s="95"/>
      <c r="E60" s="95"/>
      <c r="F60" s="95"/>
      <c r="G60" s="112"/>
      <c r="H60" s="113"/>
      <c r="I60" s="94"/>
      <c r="J60" s="112"/>
      <c r="K60" s="95"/>
      <c r="L60" s="96"/>
    </row>
    <row r="61" spans="2:12" x14ac:dyDescent="0.25">
      <c r="B61" s="104"/>
      <c r="C61" s="92" t="s">
        <v>15</v>
      </c>
      <c r="D61" s="95"/>
      <c r="E61" s="95"/>
      <c r="F61" s="95"/>
      <c r="G61" s="46">
        <v>90</v>
      </c>
      <c r="H61" s="108" t="s">
        <v>80</v>
      </c>
      <c r="I61" s="94"/>
      <c r="J61" s="47">
        <v>176</v>
      </c>
      <c r="K61" s="108" t="s">
        <v>80</v>
      </c>
      <c r="L61" s="115"/>
    </row>
    <row r="62" spans="2:12" ht="4.95" customHeight="1" x14ac:dyDescent="0.25">
      <c r="B62" s="104"/>
      <c r="C62" s="95"/>
      <c r="D62" s="95"/>
      <c r="E62" s="95"/>
      <c r="F62" s="95"/>
      <c r="G62" s="112"/>
      <c r="H62" s="113"/>
      <c r="I62" s="94"/>
      <c r="J62" s="112"/>
      <c r="K62" s="95"/>
      <c r="L62" s="96"/>
    </row>
    <row r="63" spans="2:12" x14ac:dyDescent="0.25">
      <c r="B63" s="104"/>
      <c r="C63" s="95" t="s">
        <v>16</v>
      </c>
      <c r="D63" s="95"/>
      <c r="E63" s="95"/>
      <c r="F63" s="95"/>
      <c r="G63" s="46">
        <v>2683</v>
      </c>
      <c r="H63" s="108" t="s">
        <v>80</v>
      </c>
      <c r="I63" s="94"/>
      <c r="J63" s="47">
        <v>756</v>
      </c>
      <c r="K63" s="108" t="s">
        <v>80</v>
      </c>
      <c r="L63" s="115"/>
    </row>
    <row r="64" spans="2:12" ht="4.95" customHeight="1" x14ac:dyDescent="0.25">
      <c r="B64" s="104"/>
      <c r="C64" s="95"/>
      <c r="D64" s="95"/>
      <c r="E64" s="95"/>
      <c r="F64" s="95"/>
      <c r="G64" s="112"/>
      <c r="H64" s="113"/>
      <c r="I64" s="94"/>
      <c r="J64" s="168"/>
      <c r="K64" s="95"/>
      <c r="L64" s="96"/>
    </row>
    <row r="65" spans="2:12" x14ac:dyDescent="0.25">
      <c r="B65" s="104"/>
      <c r="C65" s="95" t="s">
        <v>17</v>
      </c>
      <c r="D65" s="95"/>
      <c r="E65" s="95"/>
      <c r="F65" s="95"/>
      <c r="G65" s="46">
        <v>100</v>
      </c>
      <c r="H65" s="108" t="s">
        <v>80</v>
      </c>
      <c r="I65" s="94"/>
      <c r="J65" s="47">
        <v>139</v>
      </c>
      <c r="K65" s="108" t="s">
        <v>80</v>
      </c>
      <c r="L65" s="115"/>
    </row>
    <row r="66" spans="2:12" ht="4.95" customHeight="1" x14ac:dyDescent="0.25">
      <c r="B66" s="104"/>
      <c r="C66" s="95"/>
      <c r="D66" s="95"/>
      <c r="E66" s="95"/>
      <c r="F66" s="95"/>
      <c r="G66" s="112"/>
      <c r="H66" s="113"/>
      <c r="I66" s="94"/>
      <c r="J66" s="112"/>
      <c r="K66" s="95"/>
      <c r="L66" s="96"/>
    </row>
    <row r="67" spans="2:12" x14ac:dyDescent="0.25">
      <c r="B67" s="104"/>
      <c r="C67" s="92" t="s">
        <v>93</v>
      </c>
      <c r="D67" s="95"/>
      <c r="E67" s="95"/>
      <c r="F67" s="95"/>
      <c r="G67" s="46">
        <v>301</v>
      </c>
      <c r="H67" s="108" t="s">
        <v>80</v>
      </c>
      <c r="I67" s="94"/>
      <c r="J67" s="47">
        <v>135</v>
      </c>
      <c r="K67" s="108" t="s">
        <v>80</v>
      </c>
      <c r="L67" s="115"/>
    </row>
    <row r="68" spans="2:12" ht="4.95" customHeight="1" x14ac:dyDescent="0.25">
      <c r="B68" s="104"/>
      <c r="C68" s="95"/>
      <c r="D68" s="95"/>
      <c r="E68" s="95"/>
      <c r="F68" s="95"/>
      <c r="G68" s="168"/>
      <c r="H68" s="113"/>
      <c r="I68" s="121"/>
      <c r="J68" s="112"/>
      <c r="K68" s="95"/>
      <c r="L68" s="96"/>
    </row>
    <row r="69" spans="2:12" x14ac:dyDescent="0.25">
      <c r="B69" s="122" t="s">
        <v>91</v>
      </c>
      <c r="C69" s="95"/>
      <c r="D69" s="95"/>
      <c r="E69" s="95"/>
      <c r="F69" s="95"/>
      <c r="G69" s="142">
        <f>SUM(G51:G67)</f>
        <v>6350</v>
      </c>
      <c r="H69" s="125" t="s">
        <v>80</v>
      </c>
      <c r="I69" s="121"/>
      <c r="J69" s="144">
        <f>SUM(J51:J67)</f>
        <v>3836</v>
      </c>
      <c r="K69" s="125" t="s">
        <v>80</v>
      </c>
      <c r="L69" s="115"/>
    </row>
    <row r="70" spans="2:12" x14ac:dyDescent="0.25">
      <c r="B70" s="104"/>
      <c r="C70" s="95"/>
      <c r="D70" s="95"/>
      <c r="E70" s="95"/>
      <c r="F70" s="95"/>
      <c r="G70" s="112"/>
      <c r="H70" s="113"/>
      <c r="I70" s="121"/>
      <c r="J70" s="112"/>
      <c r="K70" s="95"/>
      <c r="L70" s="96"/>
    </row>
    <row r="71" spans="2:12" ht="13.8" x14ac:dyDescent="0.25">
      <c r="B71" s="123" t="s">
        <v>92</v>
      </c>
      <c r="C71" s="95"/>
      <c r="D71" s="95"/>
      <c r="E71" s="95"/>
      <c r="F71" s="95"/>
      <c r="G71" s="124">
        <f>G69+G47</f>
        <v>10226</v>
      </c>
      <c r="H71" s="125" t="s">
        <v>80</v>
      </c>
      <c r="I71" s="121"/>
      <c r="J71" s="126" t="str">
        <f>IF(J47&gt;0,J47+J69,"")</f>
        <v/>
      </c>
      <c r="K71" s="125" t="s">
        <v>80</v>
      </c>
      <c r="L71" s="127"/>
    </row>
    <row r="72" spans="2:12" ht="13.8" x14ac:dyDescent="0.25">
      <c r="B72" s="123"/>
      <c r="C72" s="95"/>
      <c r="D72" s="95"/>
      <c r="E72" s="95"/>
      <c r="F72" s="95"/>
      <c r="G72" s="128"/>
      <c r="H72" s="129"/>
      <c r="I72" s="121"/>
      <c r="J72" s="129"/>
      <c r="K72" s="130"/>
      <c r="L72" s="127"/>
    </row>
    <row r="73" spans="2:12" ht="13.8" x14ac:dyDescent="0.25">
      <c r="B73" s="123"/>
      <c r="C73" s="95" t="s">
        <v>65</v>
      </c>
      <c r="D73" s="95"/>
      <c r="E73" s="95"/>
      <c r="F73" s="95"/>
      <c r="G73" s="131" t="str">
        <f>IF(Akap-Zeit&gt;0,Akap-Zeit,"")</f>
        <v/>
      </c>
      <c r="H73" s="108" t="s">
        <v>80</v>
      </c>
      <c r="I73" s="121"/>
      <c r="J73" s="129"/>
      <c r="K73" s="130"/>
      <c r="L73" s="127"/>
    </row>
    <row r="74" spans="2:12" ht="4.95" customHeight="1" x14ac:dyDescent="0.25">
      <c r="B74" s="104"/>
      <c r="C74" s="95"/>
      <c r="D74" s="95"/>
      <c r="E74" s="95"/>
      <c r="F74" s="95"/>
      <c r="G74" s="112"/>
      <c r="H74" s="113"/>
      <c r="I74" s="121"/>
      <c r="J74" s="112"/>
      <c r="K74" s="95"/>
      <c r="L74" s="96"/>
    </row>
    <row r="75" spans="2:12" ht="13.8" x14ac:dyDescent="0.25">
      <c r="B75" s="123"/>
      <c r="C75" s="95" t="s">
        <v>66</v>
      </c>
      <c r="D75" s="95"/>
      <c r="E75" s="95"/>
      <c r="F75" s="95"/>
      <c r="G75" s="132">
        <f>IF(Akap-Zeit&lt;0,Akap-Zeit,"")</f>
        <v>-740</v>
      </c>
      <c r="H75" s="108" t="s">
        <v>80</v>
      </c>
      <c r="I75" s="121"/>
      <c r="J75" s="129"/>
      <c r="K75" s="130"/>
      <c r="L75" s="127"/>
    </row>
    <row r="76" spans="2:12" x14ac:dyDescent="0.25">
      <c r="B76" s="133"/>
      <c r="C76" s="134"/>
      <c r="D76" s="134"/>
      <c r="E76" s="134"/>
      <c r="F76" s="134"/>
      <c r="G76" s="135"/>
      <c r="H76" s="135"/>
      <c r="I76" s="136"/>
      <c r="J76" s="135"/>
      <c r="K76" s="134"/>
      <c r="L76" s="137"/>
    </row>
  </sheetData>
  <sheetProtection sheet="1" objects="1" scenarios="1"/>
  <mergeCells count="6">
    <mergeCell ref="B1:L1"/>
    <mergeCell ref="B2:L2"/>
    <mergeCell ref="H9:J9"/>
    <mergeCell ref="J4:L4"/>
    <mergeCell ref="D4:E4"/>
    <mergeCell ref="E9:F9"/>
  </mergeCells>
  <phoneticPr fontId="4" type="noConversion"/>
  <printOptions horizontalCentered="1"/>
  <pageMargins left="0.78740157480314965" right="0.78740157480314965" top="0.70866141732283472" bottom="0.78740157480314965" header="0.51181102362204722" footer="0.51181102362204722"/>
  <pageSetup paperSize="9" scale="91" orientation="portrait" r:id="rId1"/>
  <headerFooter alignWithMargins="0">
    <oddFooter>&amp;L&amp;"Arial,Fett Kursiv"LEL&amp;"Arial,Standard"Schwäbisch Gmünd&amp;R&amp;8&amp;A</oddFooter>
  </headerFooter>
  <rowBreaks count="1" manualBreakCount="1">
    <brk id="75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Drop Down 12">
              <controlPr defaultSize="0" print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83820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5" name="Drop Down 13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541020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6" name="Drop Down 14">
              <controlPr defaultSize="0" print="0" autoLine="0" autoPict="0">
                <anchor moveWithCells="1">
                  <from>
                    <xdr:col>4</xdr:col>
                    <xdr:colOff>0</xdr:colOff>
                    <xdr:row>23</xdr:row>
                    <xdr:rowOff>144780</xdr:rowOff>
                  </from>
                  <to>
                    <xdr:col>9</xdr:col>
                    <xdr:colOff>312420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7" name="Drop Down 17">
              <controlPr defaultSize="0" print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9</xdr:col>
                    <xdr:colOff>312420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8" name="Drop Down 18">
              <controlPr defaultSize="0" print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9</xdr:col>
                    <xdr:colOff>312420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9" name="Drop Down 19">
              <controlPr defaultSize="0" print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9</xdr:col>
                    <xdr:colOff>312420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0" name="Drop Down 22">
              <controlPr defaultSize="0" print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7</xdr:col>
                    <xdr:colOff>22860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1" name="Drop Down 24">
              <controlPr defaultSize="0" print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9</xdr:col>
                    <xdr:colOff>312420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J33"/>
  <sheetViews>
    <sheetView showZeros="0" topLeftCell="A7" workbookViewId="0">
      <selection activeCell="G21" sqref="G21"/>
    </sheetView>
  </sheetViews>
  <sheetFormatPr baseColWidth="10" defaultRowHeight="13.2" x14ac:dyDescent="0.25"/>
  <cols>
    <col min="1" max="2" width="2.88671875" style="22" customWidth="1"/>
    <col min="3" max="3" width="20.21875" style="23" customWidth="1"/>
    <col min="4" max="4" width="12.109375" style="23" customWidth="1"/>
    <col min="5" max="5" width="11.6640625" style="29" customWidth="1"/>
    <col min="6" max="6" width="2.88671875" style="24" customWidth="1"/>
    <col min="7" max="7" width="13.33203125" style="29" customWidth="1"/>
    <col min="8" max="8" width="4.33203125" style="23" customWidth="1"/>
    <col min="9" max="9" width="11.6640625" style="33" customWidth="1"/>
    <col min="10" max="10" width="3.88671875" style="22" customWidth="1"/>
    <col min="11" max="11" width="11.6640625" style="22" customWidth="1"/>
    <col min="12" max="16384" width="11.5546875" style="22"/>
  </cols>
  <sheetData>
    <row r="1" spans="1:10" ht="23.4" customHeight="1" x14ac:dyDescent="0.25">
      <c r="A1" s="26"/>
      <c r="B1" s="26"/>
      <c r="C1" s="21"/>
      <c r="D1" s="21"/>
      <c r="E1" s="30"/>
      <c r="F1" s="31"/>
      <c r="G1" s="30"/>
      <c r="H1" s="31"/>
      <c r="I1" s="32"/>
      <c r="J1" s="20" t="s">
        <v>4</v>
      </c>
    </row>
    <row r="2" spans="1:10" x14ac:dyDescent="0.25">
      <c r="C2" s="22"/>
      <c r="D2" s="22"/>
      <c r="E2" s="33"/>
      <c r="F2" s="25"/>
      <c r="G2" s="33"/>
    </row>
    <row r="3" spans="1:10" x14ac:dyDescent="0.25">
      <c r="B3" s="22" t="s">
        <v>41</v>
      </c>
      <c r="D3" s="22"/>
      <c r="E3" s="33"/>
      <c r="F3" s="25"/>
      <c r="G3" s="33"/>
    </row>
    <row r="4" spans="1:10" ht="4.95" customHeight="1" x14ac:dyDescent="0.25">
      <c r="B4" s="34"/>
      <c r="C4" s="34"/>
      <c r="D4" s="34"/>
      <c r="E4" s="37"/>
      <c r="F4" s="36"/>
      <c r="G4" s="35"/>
      <c r="H4" s="38"/>
    </row>
    <row r="5" spans="1:10" x14ac:dyDescent="0.25">
      <c r="C5" s="22" t="s">
        <v>40</v>
      </c>
      <c r="D5" s="22"/>
      <c r="E5" s="33"/>
      <c r="F5" s="25"/>
      <c r="G5" s="33"/>
    </row>
    <row r="6" spans="1:10" ht="4.95" customHeight="1" x14ac:dyDescent="0.25">
      <c r="B6" s="34"/>
      <c r="C6" s="34"/>
      <c r="D6" s="34"/>
      <c r="E6" s="37"/>
      <c r="F6" s="36"/>
      <c r="G6" s="35"/>
      <c r="H6" s="38"/>
    </row>
    <row r="7" spans="1:10" x14ac:dyDescent="0.25">
      <c r="C7" s="22" t="s">
        <v>42</v>
      </c>
      <c r="D7" s="22"/>
      <c r="E7" s="33"/>
      <c r="F7" s="25">
        <v>1</v>
      </c>
      <c r="G7" s="39" t="s">
        <v>52</v>
      </c>
      <c r="H7" s="39"/>
    </row>
    <row r="8" spans="1:10" x14ac:dyDescent="0.25">
      <c r="C8" s="22"/>
      <c r="D8" s="22"/>
      <c r="E8" s="33"/>
      <c r="F8" s="25"/>
      <c r="G8" s="40" t="s">
        <v>53</v>
      </c>
      <c r="H8" s="40"/>
    </row>
    <row r="9" spans="1:10" ht="4.95" customHeight="1" x14ac:dyDescent="0.25">
      <c r="B9" s="34"/>
      <c r="C9" s="34"/>
      <c r="D9" s="34"/>
      <c r="E9" s="37"/>
      <c r="F9" s="36"/>
      <c r="G9" s="35"/>
      <c r="H9" s="38"/>
    </row>
    <row r="10" spans="1:10" hidden="1" x14ac:dyDescent="0.25">
      <c r="C10" s="22" t="s">
        <v>43</v>
      </c>
      <c r="D10" s="22"/>
      <c r="E10" s="33" t="s">
        <v>44</v>
      </c>
      <c r="F10" s="22"/>
      <c r="G10" s="44" t="s">
        <v>45</v>
      </c>
    </row>
    <row r="11" spans="1:10" hidden="1" x14ac:dyDescent="0.25">
      <c r="C11" s="22"/>
      <c r="D11" s="22"/>
      <c r="E11" s="33" t="s">
        <v>44</v>
      </c>
      <c r="F11" s="22"/>
      <c r="G11" s="44" t="s">
        <v>46</v>
      </c>
    </row>
    <row r="12" spans="1:10" ht="4.95" customHeight="1" x14ac:dyDescent="0.25">
      <c r="B12" s="34"/>
      <c r="C12" s="34"/>
      <c r="D12" s="34"/>
      <c r="E12" s="37"/>
      <c r="F12" s="36"/>
      <c r="G12" s="35"/>
      <c r="H12" s="38"/>
    </row>
    <row r="13" spans="1:10" x14ac:dyDescent="0.25">
      <c r="C13" s="22" t="s">
        <v>47</v>
      </c>
      <c r="D13" s="22"/>
      <c r="F13" s="24">
        <v>2</v>
      </c>
      <c r="G13" s="41" t="s">
        <v>48</v>
      </c>
    </row>
    <row r="14" spans="1:10" x14ac:dyDescent="0.25">
      <c r="C14" s="22"/>
      <c r="D14" s="22"/>
      <c r="E14" s="33"/>
      <c r="F14" s="25"/>
      <c r="G14" s="42" t="s">
        <v>90</v>
      </c>
    </row>
    <row r="15" spans="1:10" x14ac:dyDescent="0.25">
      <c r="C15" s="22"/>
      <c r="D15" s="22"/>
      <c r="E15" s="33"/>
      <c r="F15" s="25"/>
      <c r="G15" s="42" t="s">
        <v>88</v>
      </c>
    </row>
    <row r="16" spans="1:10" x14ac:dyDescent="0.25">
      <c r="C16" s="22"/>
      <c r="D16" s="22"/>
      <c r="E16" s="33"/>
      <c r="F16" s="25"/>
      <c r="G16" s="40" t="s">
        <v>89</v>
      </c>
    </row>
    <row r="17" spans="2:8" ht="4.95" customHeight="1" x14ac:dyDescent="0.25">
      <c r="B17" s="34"/>
      <c r="C17" s="34"/>
      <c r="D17" s="34"/>
      <c r="E17" s="37"/>
      <c r="F17" s="36"/>
      <c r="G17" s="35"/>
      <c r="H17" s="38"/>
    </row>
    <row r="18" spans="2:8" x14ac:dyDescent="0.25">
      <c r="C18" s="22"/>
      <c r="D18" s="33" t="s">
        <v>51</v>
      </c>
      <c r="E18" s="33"/>
      <c r="F18" s="25">
        <v>2</v>
      </c>
      <c r="G18" s="39" t="s">
        <v>49</v>
      </c>
    </row>
    <row r="19" spans="2:8" x14ac:dyDescent="0.25">
      <c r="C19" s="22"/>
      <c r="D19" s="22"/>
      <c r="E19" s="33"/>
      <c r="F19" s="25"/>
      <c r="G19" s="43" t="s">
        <v>50</v>
      </c>
    </row>
    <row r="20" spans="2:8" x14ac:dyDescent="0.25">
      <c r="C20" s="22"/>
      <c r="D20" s="22"/>
      <c r="E20" s="33"/>
      <c r="F20" s="25"/>
      <c r="G20" s="33"/>
    </row>
    <row r="21" spans="2:8" x14ac:dyDescent="0.25">
      <c r="C21" s="22" t="s">
        <v>55</v>
      </c>
      <c r="D21" s="22"/>
      <c r="E21" s="33"/>
      <c r="F21" s="25">
        <v>1</v>
      </c>
      <c r="G21" s="39" t="s">
        <v>127</v>
      </c>
    </row>
    <row r="22" spans="2:8" x14ac:dyDescent="0.25">
      <c r="C22" s="22"/>
      <c r="D22" s="22"/>
      <c r="E22" s="33"/>
      <c r="F22" s="25"/>
      <c r="G22" s="42" t="s">
        <v>56</v>
      </c>
    </row>
    <row r="23" spans="2:8" x14ac:dyDescent="0.25">
      <c r="C23" s="22"/>
      <c r="D23" s="22"/>
      <c r="E23" s="33"/>
      <c r="F23" s="25"/>
      <c r="G23" s="40" t="s">
        <v>57</v>
      </c>
    </row>
    <row r="24" spans="2:8" x14ac:dyDescent="0.25">
      <c r="D24" s="22"/>
      <c r="E24" s="33"/>
      <c r="F24" s="25"/>
      <c r="G24" s="33"/>
    </row>
    <row r="25" spans="2:8" x14ac:dyDescent="0.25">
      <c r="C25" s="22" t="s">
        <v>54</v>
      </c>
      <c r="D25" s="22"/>
      <c r="E25" s="33"/>
      <c r="F25" s="25">
        <v>1</v>
      </c>
      <c r="G25" s="51" t="s">
        <v>72</v>
      </c>
    </row>
    <row r="26" spans="2:8" x14ac:dyDescent="0.25">
      <c r="C26" s="22"/>
      <c r="D26" s="22"/>
      <c r="E26" s="33"/>
      <c r="F26" s="25">
        <v>9</v>
      </c>
      <c r="G26" s="42" t="s">
        <v>58</v>
      </c>
    </row>
    <row r="27" spans="2:8" x14ac:dyDescent="0.25">
      <c r="C27" s="22"/>
      <c r="D27" s="22"/>
      <c r="E27" s="33"/>
      <c r="F27" s="25">
        <v>9</v>
      </c>
      <c r="G27" s="42" t="s">
        <v>59</v>
      </c>
    </row>
    <row r="28" spans="2:8" x14ac:dyDescent="0.25">
      <c r="C28" s="22"/>
      <c r="D28" s="22"/>
      <c r="E28" s="33"/>
      <c r="F28" s="25">
        <v>9</v>
      </c>
      <c r="G28" s="42" t="s">
        <v>60</v>
      </c>
    </row>
    <row r="29" spans="2:8" x14ac:dyDescent="0.25">
      <c r="C29" s="22"/>
      <c r="D29" s="22"/>
      <c r="E29" s="33"/>
      <c r="F29" s="25"/>
      <c r="G29" s="42" t="s">
        <v>61</v>
      </c>
    </row>
    <row r="30" spans="2:8" x14ac:dyDescent="0.25">
      <c r="G30" s="42" t="s">
        <v>62</v>
      </c>
    </row>
    <row r="31" spans="2:8" x14ac:dyDescent="0.25">
      <c r="G31" s="42" t="s">
        <v>63</v>
      </c>
    </row>
    <row r="32" spans="2:8" x14ac:dyDescent="0.25">
      <c r="G32" s="42" t="s">
        <v>64</v>
      </c>
    </row>
    <row r="33" spans="7:7" x14ac:dyDescent="0.25">
      <c r="G33" s="43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fitToHeight="2" orientation="portrait" blackAndWhite="1" horizontalDpi="4294967293" r:id="rId1"/>
  <headerFooter alignWithMargins="0">
    <oddFooter>&amp;L&amp;"Arial,Fett Kursiv"&amp;12LEL&amp;"Arial,Standard"&amp;8Schwäbisch Gmünd</oddFooter>
  </headerFooter>
  <rowBreaks count="2" manualBreakCount="2">
    <brk id="75" max="65535" man="1"/>
    <brk id="76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H9"/>
  <sheetViews>
    <sheetView showGridLines="0" zoomScale="70" workbookViewId="0">
      <selection activeCell="I12" sqref="I12"/>
    </sheetView>
  </sheetViews>
  <sheetFormatPr baseColWidth="10" defaultRowHeight="13.2" x14ac:dyDescent="0.25"/>
  <cols>
    <col min="1" max="1" width="3.88671875" customWidth="1"/>
    <col min="2" max="2" width="35.44140625" customWidth="1"/>
    <col min="3" max="3" width="11.88671875" customWidth="1"/>
    <col min="4" max="4" width="5.44140625" customWidth="1"/>
    <col min="5" max="5" width="9.109375" customWidth="1"/>
    <col min="6" max="6" width="13.109375" customWidth="1"/>
    <col min="7" max="7" width="6.109375" customWidth="1"/>
  </cols>
  <sheetData>
    <row r="1" spans="1:8" ht="27.6" customHeight="1" x14ac:dyDescent="0.3">
      <c r="A1" s="173" t="s">
        <v>100</v>
      </c>
      <c r="B1" s="173"/>
      <c r="C1" s="173"/>
      <c r="D1" s="173"/>
      <c r="E1" s="173"/>
      <c r="F1" s="173"/>
      <c r="G1" s="173"/>
    </row>
    <row r="2" spans="1:8" ht="17.399999999999999" customHeight="1" x14ac:dyDescent="0.3">
      <c r="A2" s="173" t="s">
        <v>117</v>
      </c>
      <c r="B2" s="173"/>
      <c r="C2" s="173"/>
      <c r="D2" s="173"/>
      <c r="E2" s="173"/>
      <c r="F2" s="173"/>
      <c r="G2" s="173"/>
    </row>
    <row r="3" spans="1:8" ht="9.6" customHeight="1" x14ac:dyDescent="0.3">
      <c r="A3" s="155"/>
      <c r="B3" s="155"/>
      <c r="C3" s="155"/>
      <c r="D3" s="155"/>
      <c r="E3" s="155"/>
      <c r="F3" s="155"/>
      <c r="G3" s="155"/>
    </row>
    <row r="4" spans="1:8" ht="17.399999999999999" customHeight="1" x14ac:dyDescent="0.3">
      <c r="A4" s="183" t="str">
        <f>"Familie "&amp;Erfassung!$E$9&amp;",  "&amp;Erfassung!$H$9&amp;",  "&amp;Erfassung!$D$4</f>
        <v>Familie Schmied,  Wolkenhausen,  2019</v>
      </c>
      <c r="B4" s="183"/>
      <c r="C4" s="183"/>
      <c r="D4" s="183"/>
      <c r="E4" s="183"/>
      <c r="F4" s="183"/>
      <c r="G4" s="183"/>
      <c r="H4" s="50"/>
    </row>
    <row r="5" spans="1:8" ht="17.399999999999999" customHeight="1" x14ac:dyDescent="0.3">
      <c r="A5" s="1"/>
      <c r="B5" s="141"/>
      <c r="C5" s="141"/>
      <c r="D5" s="141"/>
      <c r="E5" s="141"/>
      <c r="F5" s="50"/>
      <c r="G5" s="50"/>
      <c r="H5" s="50"/>
    </row>
    <row r="6" spans="1:8" ht="17.399999999999999" customHeight="1" x14ac:dyDescent="0.25"/>
    <row r="7" spans="1:8" ht="24" customHeight="1" x14ac:dyDescent="0.25">
      <c r="B7" s="2" t="s">
        <v>25</v>
      </c>
      <c r="C7" s="7">
        <f>ZeitEB</f>
        <v>3876</v>
      </c>
      <c r="D7" s="19" t="s">
        <v>24</v>
      </c>
      <c r="E7" s="3">
        <f>C7/$C$9</f>
        <v>0.37903383532172891</v>
      </c>
    </row>
    <row r="8" spans="1:8" ht="24" customHeight="1" x14ac:dyDescent="0.25">
      <c r="B8" s="2" t="s">
        <v>26</v>
      </c>
      <c r="C8" s="7">
        <f>ZeitUB</f>
        <v>6350</v>
      </c>
      <c r="D8" s="19" t="s">
        <v>24</v>
      </c>
      <c r="E8" s="3">
        <f>C8/$C$9</f>
        <v>0.62096616467827104</v>
      </c>
    </row>
    <row r="9" spans="1:8" ht="24" customHeight="1" x14ac:dyDescent="0.25">
      <c r="B9" s="2" t="s">
        <v>19</v>
      </c>
      <c r="C9" s="7">
        <f>SUM(C7:C8)</f>
        <v>10226</v>
      </c>
      <c r="D9" s="19" t="s">
        <v>24</v>
      </c>
      <c r="E9" s="3">
        <f>C9/$C$9</f>
        <v>1</v>
      </c>
    </row>
  </sheetData>
  <sheetProtection sheet="1" objects="1" scenarios="1"/>
  <mergeCells count="3">
    <mergeCell ref="A1:G1"/>
    <mergeCell ref="A2:G2"/>
    <mergeCell ref="A4:G4"/>
  </mergeCells>
  <phoneticPr fontId="4" type="noConversion"/>
  <printOptions horizontalCentered="1" gridLinesSet="0"/>
  <pageMargins left="0.78740157480314965" right="0.78740157480314965" top="0.70866141732283472" bottom="0.78740157480314965" header="0.51181102362204722" footer="0.51181102362204722"/>
  <pageSetup paperSize="9" orientation="portrait" r:id="rId1"/>
  <headerFooter alignWithMargins="0">
    <oddFooter>&amp;L&amp;"Arial,Fett Kursiv"LEL&amp;"Arial,Standard"Schwäbisch Gmünd&amp;R&amp;8&amp;A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15"/>
  <sheetViews>
    <sheetView showGridLines="0" zoomScale="50" zoomScaleNormal="75" workbookViewId="0">
      <selection activeCell="B3" sqref="B3"/>
    </sheetView>
  </sheetViews>
  <sheetFormatPr baseColWidth="10" defaultRowHeight="13.2" x14ac:dyDescent="0.25"/>
  <cols>
    <col min="1" max="1" width="4.6640625" customWidth="1"/>
    <col min="2" max="2" width="29.5546875" customWidth="1"/>
    <col min="3" max="3" width="11.109375" customWidth="1"/>
    <col min="4" max="4" width="4.6640625" customWidth="1"/>
    <col min="5" max="5" width="11.109375" customWidth="1"/>
    <col min="6" max="6" width="4.6640625" customWidth="1"/>
    <col min="7" max="7" width="11.109375" customWidth="1"/>
    <col min="8" max="9" width="4.6640625" customWidth="1"/>
  </cols>
  <sheetData>
    <row r="1" spans="1:9" s="146" customFormat="1" ht="27.6" customHeight="1" x14ac:dyDescent="0.3">
      <c r="A1" s="8" t="s">
        <v>97</v>
      </c>
      <c r="B1" s="8"/>
      <c r="C1" s="8"/>
      <c r="D1" s="8"/>
      <c r="E1" s="8"/>
      <c r="F1" s="8"/>
      <c r="G1" s="8"/>
      <c r="H1" s="8"/>
      <c r="I1" s="8"/>
    </row>
    <row r="2" spans="1:9" ht="17.399999999999999" customHeight="1" x14ac:dyDescent="0.25">
      <c r="A2" s="145" t="s">
        <v>98</v>
      </c>
      <c r="B2" s="18"/>
      <c r="C2" s="18"/>
      <c r="D2" s="18"/>
      <c r="E2" s="18"/>
      <c r="F2" s="18"/>
      <c r="G2" s="18"/>
      <c r="H2" s="18"/>
      <c r="I2" s="18"/>
    </row>
    <row r="3" spans="1:9" ht="9.6" customHeight="1" x14ac:dyDescent="0.25">
      <c r="A3" s="145"/>
      <c r="B3" s="18"/>
      <c r="C3" s="18"/>
      <c r="D3" s="18"/>
      <c r="E3" s="18"/>
      <c r="F3" s="18"/>
      <c r="G3" s="18"/>
      <c r="H3" s="18"/>
      <c r="I3" s="18"/>
    </row>
    <row r="4" spans="1:9" ht="17.399999999999999" customHeight="1" x14ac:dyDescent="0.3">
      <c r="B4" s="183" t="str">
        <f>"Familie "&amp;Erfassung!$E$9&amp;",  "&amp;Erfassung!$H$9&amp;",  "&amp;Erfassung!$D$4</f>
        <v>Familie Schmied,  Wolkenhausen,  2019</v>
      </c>
      <c r="C4" s="183"/>
      <c r="D4" s="183"/>
      <c r="E4" s="183"/>
      <c r="F4" s="183"/>
      <c r="G4" s="183"/>
      <c r="H4" s="183"/>
    </row>
    <row r="5" spans="1:9" ht="17.399999999999999" customHeight="1" x14ac:dyDescent="0.3">
      <c r="B5" s="169"/>
      <c r="C5" s="169"/>
      <c r="D5" s="169"/>
      <c r="E5" s="169"/>
      <c r="F5" s="169"/>
      <c r="G5" s="169"/>
      <c r="H5" s="169"/>
    </row>
    <row r="6" spans="1:9" ht="17.399999999999999" customHeight="1" x14ac:dyDescent="0.3">
      <c r="B6" s="169"/>
      <c r="C6" s="169"/>
      <c r="D6" s="169"/>
      <c r="E6" s="169"/>
      <c r="F6" s="169"/>
      <c r="G6" s="169"/>
      <c r="H6" s="169"/>
    </row>
    <row r="7" spans="1:9" ht="24.6" customHeight="1" x14ac:dyDescent="0.25">
      <c r="B7" s="12"/>
      <c r="C7" s="14" t="s">
        <v>21</v>
      </c>
      <c r="D7" s="15"/>
      <c r="E7" s="184" t="s">
        <v>22</v>
      </c>
      <c r="F7" s="185"/>
      <c r="G7" s="14" t="s">
        <v>118</v>
      </c>
      <c r="H7" s="15"/>
    </row>
    <row r="8" spans="1:9" ht="24" customHeight="1" x14ac:dyDescent="0.25">
      <c r="B8" s="13" t="s">
        <v>23</v>
      </c>
      <c r="C8" s="16">
        <f>Akap</f>
        <v>9486</v>
      </c>
      <c r="D8" s="17" t="s">
        <v>24</v>
      </c>
      <c r="E8" s="16">
        <f>Erfassung!G42</f>
        <v>0</v>
      </c>
      <c r="F8" s="17" t="s">
        <v>24</v>
      </c>
      <c r="G8" s="16">
        <f>Erfassung!G40</f>
        <v>0</v>
      </c>
      <c r="H8" s="17" t="s">
        <v>24</v>
      </c>
    </row>
    <row r="9" spans="1:9" ht="24" customHeight="1" x14ac:dyDescent="0.25">
      <c r="B9" s="13" t="s">
        <v>99</v>
      </c>
      <c r="C9" s="16">
        <f>Zeit</f>
        <v>10226</v>
      </c>
      <c r="D9" s="17" t="s">
        <v>24</v>
      </c>
      <c r="E9" s="16">
        <f>ZeitUB</f>
        <v>6350</v>
      </c>
      <c r="F9" s="17" t="s">
        <v>24</v>
      </c>
      <c r="G9" s="16">
        <f>ZeitEB</f>
        <v>3876</v>
      </c>
      <c r="H9" s="17" t="s">
        <v>24</v>
      </c>
    </row>
    <row r="14" spans="1:9" x14ac:dyDescent="0.25">
      <c r="C14" s="156"/>
      <c r="D14" s="156"/>
      <c r="E14" s="156"/>
    </row>
    <row r="15" spans="1:9" x14ac:dyDescent="0.25">
      <c r="D15" s="156" t="str">
        <f>C7</f>
        <v>Haushalt insgesamt</v>
      </c>
      <c r="E15" s="156" t="s">
        <v>32</v>
      </c>
      <c r="F15" s="166" t="s">
        <v>9</v>
      </c>
    </row>
  </sheetData>
  <sheetProtection sheet="1" objects="1" scenarios="1"/>
  <mergeCells count="2">
    <mergeCell ref="B4:H4"/>
    <mergeCell ref="E7:F7"/>
  </mergeCells>
  <phoneticPr fontId="4" type="noConversion"/>
  <printOptions horizontalCentered="1"/>
  <pageMargins left="0.78740157480314965" right="0.78740157480314965" top="0.70866141732283472" bottom="0.78740157480314965" header="0.51181102362204722" footer="0.51181102362204722"/>
  <pageSetup paperSize="9" orientation="portrait" blackAndWhite="1" r:id="rId1"/>
  <headerFooter alignWithMargins="0">
    <oddFooter>&amp;L&amp;"Arial,Fett Kursiv"LEL&amp;"Arial,Standard"Schwäbisch Gmünd&amp;R&amp;8&amp;A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54"/>
  <sheetViews>
    <sheetView showGridLines="0" topLeftCell="A19" zoomScale="52" workbookViewId="0">
      <selection activeCell="B10" sqref="B10"/>
    </sheetView>
  </sheetViews>
  <sheetFormatPr baseColWidth="10" defaultRowHeight="13.2" x14ac:dyDescent="0.25"/>
  <cols>
    <col min="1" max="1" width="2.5546875" customWidth="1"/>
    <col min="2" max="2" width="40.33203125" customWidth="1"/>
    <col min="3" max="6" width="11.77734375" customWidth="1"/>
    <col min="7" max="7" width="8.33203125" customWidth="1"/>
  </cols>
  <sheetData>
    <row r="1" spans="1:7" ht="27.6" customHeight="1" x14ac:dyDescent="0.3">
      <c r="A1" s="8" t="s">
        <v>101</v>
      </c>
      <c r="B1" s="8"/>
      <c r="C1" s="8"/>
      <c r="D1" s="8"/>
      <c r="E1" s="8"/>
      <c r="F1" s="8"/>
      <c r="G1" s="8"/>
    </row>
    <row r="2" spans="1:7" ht="17.399999999999999" customHeight="1" x14ac:dyDescent="0.3">
      <c r="A2" s="8" t="s">
        <v>102</v>
      </c>
      <c r="B2" s="8"/>
      <c r="C2" s="8"/>
      <c r="D2" s="8"/>
      <c r="E2" s="8"/>
      <c r="F2" s="8"/>
      <c r="G2" s="8"/>
    </row>
    <row r="3" spans="1:7" ht="9.6" customHeight="1" x14ac:dyDescent="0.3">
      <c r="A3" s="8"/>
      <c r="B3" s="8"/>
      <c r="C3" s="8"/>
      <c r="D3" s="8"/>
      <c r="E3" s="8"/>
      <c r="F3" s="8"/>
      <c r="G3" s="8"/>
    </row>
    <row r="4" spans="1:7" ht="17.399999999999999" customHeight="1" x14ac:dyDescent="0.3">
      <c r="A4" s="8"/>
      <c r="B4" s="183" t="str">
        <f>"Familie "&amp;Erfassung!$E$9&amp;",  "&amp;Erfassung!$H$9&amp;",  "&amp;Erfassung!$D$4</f>
        <v>Familie Schmied,  Wolkenhausen,  2019</v>
      </c>
      <c r="C4" s="183"/>
      <c r="D4" s="183"/>
      <c r="E4" s="183"/>
      <c r="F4" s="183"/>
      <c r="G4" s="183"/>
    </row>
    <row r="5" spans="1:7" ht="17.399999999999999" customHeight="1" x14ac:dyDescent="0.3">
      <c r="A5" s="8"/>
      <c r="B5" s="169"/>
      <c r="C5" s="169"/>
      <c r="D5" s="169"/>
      <c r="E5" s="169"/>
      <c r="F5" s="169"/>
      <c r="G5" s="169"/>
    </row>
    <row r="6" spans="1:7" ht="17.399999999999999" customHeight="1" x14ac:dyDescent="0.25"/>
    <row r="7" spans="1:7" ht="30.6" customHeight="1" x14ac:dyDescent="0.25">
      <c r="B7" s="9"/>
      <c r="C7" s="6" t="s">
        <v>27</v>
      </c>
      <c r="D7" s="6" t="s">
        <v>28</v>
      </c>
      <c r="E7" s="6" t="s">
        <v>38</v>
      </c>
      <c r="F7" s="6" t="s">
        <v>122</v>
      </c>
      <c r="G7" s="9" t="s">
        <v>20</v>
      </c>
    </row>
    <row r="8" spans="1:7" ht="21" customHeight="1" x14ac:dyDescent="0.25">
      <c r="B8" s="4" t="s">
        <v>10</v>
      </c>
      <c r="C8" s="12">
        <f>Erfassung!G51</f>
        <v>1494</v>
      </c>
      <c r="D8" s="12">
        <f>C8/12</f>
        <v>124.5</v>
      </c>
      <c r="E8" s="12">
        <f>C8/52</f>
        <v>28.73076923076923</v>
      </c>
      <c r="F8" s="48">
        <f>C8/365</f>
        <v>4.0931506849315067</v>
      </c>
      <c r="G8" s="10">
        <f>C8/$C$17</f>
        <v>0.23527559055118111</v>
      </c>
    </row>
    <row r="9" spans="1:7" ht="21" customHeight="1" x14ac:dyDescent="0.25">
      <c r="B9" s="4" t="s">
        <v>75</v>
      </c>
      <c r="C9" s="12">
        <f>Erfassung!G53</f>
        <v>141</v>
      </c>
      <c r="D9" s="12">
        <f>C9/6</f>
        <v>23.5</v>
      </c>
      <c r="E9" s="12">
        <f t="shared" ref="E9:E16" si="0">C9/52</f>
        <v>2.7115384615384617</v>
      </c>
      <c r="F9" s="48">
        <f t="shared" ref="F9:F16" si="1">C9/365</f>
        <v>0.38630136986301372</v>
      </c>
      <c r="G9" s="10">
        <f t="shared" ref="G9:G17" si="2">C9/$C$17</f>
        <v>2.2204724409448817E-2</v>
      </c>
    </row>
    <row r="10" spans="1:7" ht="21" customHeight="1" x14ac:dyDescent="0.25">
      <c r="B10" s="4" t="s">
        <v>76</v>
      </c>
      <c r="C10" s="12">
        <f>Erfassung!G55</f>
        <v>282</v>
      </c>
      <c r="D10" s="12">
        <f>C10/8</f>
        <v>35.25</v>
      </c>
      <c r="E10" s="12">
        <f t="shared" si="0"/>
        <v>5.4230769230769234</v>
      </c>
      <c r="F10" s="48">
        <f t="shared" si="1"/>
        <v>0.77260273972602744</v>
      </c>
      <c r="G10" s="10">
        <f t="shared" si="2"/>
        <v>4.4409448818897634E-2</v>
      </c>
    </row>
    <row r="11" spans="1:7" ht="21" customHeight="1" x14ac:dyDescent="0.25">
      <c r="B11" s="4" t="s">
        <v>13</v>
      </c>
      <c r="C11" s="12">
        <f>Erfassung!G57</f>
        <v>576</v>
      </c>
      <c r="D11" s="12">
        <f t="shared" ref="D11:D16" si="3">C11/12</f>
        <v>48</v>
      </c>
      <c r="E11" s="12">
        <f t="shared" si="0"/>
        <v>11.076923076923077</v>
      </c>
      <c r="F11" s="48">
        <f t="shared" si="1"/>
        <v>1.5780821917808219</v>
      </c>
      <c r="G11" s="10">
        <f t="shared" si="2"/>
        <v>9.0708661417322839E-2</v>
      </c>
    </row>
    <row r="12" spans="1:7" ht="21" customHeight="1" x14ac:dyDescent="0.25">
      <c r="B12" s="4" t="s">
        <v>14</v>
      </c>
      <c r="C12" s="12">
        <f>Erfassung!G59</f>
        <v>683</v>
      </c>
      <c r="D12" s="12">
        <f t="shared" si="3"/>
        <v>56.916666666666664</v>
      </c>
      <c r="E12" s="12">
        <f t="shared" si="0"/>
        <v>13.134615384615385</v>
      </c>
      <c r="F12" s="48">
        <f t="shared" si="1"/>
        <v>1.8712328767123287</v>
      </c>
      <c r="G12" s="10">
        <f t="shared" si="2"/>
        <v>0.10755905511811023</v>
      </c>
    </row>
    <row r="13" spans="1:7" ht="21" customHeight="1" x14ac:dyDescent="0.25">
      <c r="B13" s="4" t="s">
        <v>15</v>
      </c>
      <c r="C13" s="12">
        <f>Erfassung!G61</f>
        <v>90</v>
      </c>
      <c r="D13" s="12">
        <f t="shared" si="3"/>
        <v>7.5</v>
      </c>
      <c r="E13" s="12">
        <f t="shared" si="0"/>
        <v>1.7307692307692308</v>
      </c>
      <c r="F13" s="48">
        <f t="shared" si="1"/>
        <v>0.24657534246575341</v>
      </c>
      <c r="G13" s="10">
        <f t="shared" si="2"/>
        <v>1.4173228346456693E-2</v>
      </c>
    </row>
    <row r="14" spans="1:7" ht="21" customHeight="1" x14ac:dyDescent="0.25">
      <c r="B14" s="4" t="s">
        <v>16</v>
      </c>
      <c r="C14" s="12">
        <f>Erfassung!G63</f>
        <v>2683</v>
      </c>
      <c r="D14" s="12">
        <f t="shared" si="3"/>
        <v>223.58333333333334</v>
      </c>
      <c r="E14" s="12">
        <f t="shared" si="0"/>
        <v>51.596153846153847</v>
      </c>
      <c r="F14" s="48">
        <f t="shared" si="1"/>
        <v>7.3506849315068497</v>
      </c>
      <c r="G14" s="10">
        <f t="shared" si="2"/>
        <v>0.4225196850393701</v>
      </c>
    </row>
    <row r="15" spans="1:7" ht="21" customHeight="1" x14ac:dyDescent="0.25">
      <c r="B15" s="4" t="s">
        <v>17</v>
      </c>
      <c r="C15" s="12">
        <f>Erfassung!G65</f>
        <v>100</v>
      </c>
      <c r="D15" s="12">
        <f t="shared" si="3"/>
        <v>8.3333333333333339</v>
      </c>
      <c r="E15" s="12">
        <f t="shared" si="0"/>
        <v>1.9230769230769231</v>
      </c>
      <c r="F15" s="48">
        <f t="shared" si="1"/>
        <v>0.27397260273972601</v>
      </c>
      <c r="G15" s="10">
        <f t="shared" si="2"/>
        <v>1.5748031496062992E-2</v>
      </c>
    </row>
    <row r="16" spans="1:7" ht="21" customHeight="1" x14ac:dyDescent="0.25">
      <c r="B16" s="4" t="s">
        <v>103</v>
      </c>
      <c r="C16" s="12">
        <f>Erfassung!G67</f>
        <v>301</v>
      </c>
      <c r="D16" s="12">
        <f t="shared" si="3"/>
        <v>25.083333333333332</v>
      </c>
      <c r="E16" s="12">
        <f t="shared" si="0"/>
        <v>5.7884615384615383</v>
      </c>
      <c r="F16" s="48">
        <f t="shared" si="1"/>
        <v>0.8246575342465754</v>
      </c>
      <c r="G16" s="10">
        <f t="shared" si="2"/>
        <v>4.7401574803149604E-2</v>
      </c>
    </row>
    <row r="17" spans="2:7" ht="28.2" customHeight="1" x14ac:dyDescent="0.25">
      <c r="B17" s="5" t="s">
        <v>18</v>
      </c>
      <c r="C17" s="13">
        <f>SUM(C8:C16)</f>
        <v>6350</v>
      </c>
      <c r="D17" s="13">
        <f>SUM(D8:D16)</f>
        <v>552.66666666666674</v>
      </c>
      <c r="E17" s="13">
        <f>SUM(E8:E16)</f>
        <v>122.11538461538461</v>
      </c>
      <c r="F17" s="49">
        <f>SUM(F8:F16)</f>
        <v>17.397260273972602</v>
      </c>
      <c r="G17" s="11">
        <f t="shared" si="2"/>
        <v>1</v>
      </c>
    </row>
    <row r="18" spans="2:7" x14ac:dyDescent="0.25">
      <c r="B18" s="27" t="s">
        <v>77</v>
      </c>
    </row>
    <row r="19" spans="2:7" x14ac:dyDescent="0.25">
      <c r="B19" s="27" t="s">
        <v>78</v>
      </c>
    </row>
    <row r="20" spans="2:7" x14ac:dyDescent="0.25">
      <c r="B20" s="27"/>
    </row>
    <row r="52" spans="2:7" ht="21" customHeight="1" x14ac:dyDescent="0.25">
      <c r="B52" s="188" t="s">
        <v>109</v>
      </c>
      <c r="C52" s="189"/>
      <c r="D52" s="190" t="s">
        <v>84</v>
      </c>
      <c r="E52" s="191"/>
      <c r="F52" s="71"/>
      <c r="G52" s="72"/>
    </row>
    <row r="53" spans="2:7" ht="21" customHeight="1" x14ac:dyDescent="0.25">
      <c r="B53" s="148"/>
      <c r="C53" s="160" t="s">
        <v>85</v>
      </c>
      <c r="D53" s="186">
        <f>(F17-F14)/Erfassung!E14</f>
        <v>2.0093150684931507</v>
      </c>
      <c r="E53" s="187"/>
      <c r="F53" s="71"/>
      <c r="G53" s="72"/>
    </row>
    <row r="54" spans="2:7" ht="21" customHeight="1" x14ac:dyDescent="0.25">
      <c r="B54" s="73"/>
      <c r="C54" s="161" t="s">
        <v>86</v>
      </c>
      <c r="D54" s="186">
        <f>F17/Erfassung!E14</f>
        <v>3.4794520547945202</v>
      </c>
      <c r="E54" s="187"/>
      <c r="F54" s="71"/>
      <c r="G54" s="72"/>
    </row>
  </sheetData>
  <sheetProtection sheet="1" objects="1" scenarios="1"/>
  <mergeCells count="5">
    <mergeCell ref="D54:E54"/>
    <mergeCell ref="B4:G4"/>
    <mergeCell ref="B52:C52"/>
    <mergeCell ref="D52:E52"/>
    <mergeCell ref="D53:E53"/>
  </mergeCells>
  <phoneticPr fontId="4" type="noConversion"/>
  <printOptions horizontalCentered="1"/>
  <pageMargins left="0.78740157480314965" right="0.78740157480314965" top="0.70866141732283472" bottom="0.78740157480314965" header="0.51181102362204722" footer="0.51181102362204722"/>
  <pageSetup paperSize="9" scale="90" orientation="portrait" r:id="rId1"/>
  <headerFooter alignWithMargins="0">
    <oddFooter>&amp;L&amp;"Arial,Fett Kursiv"LEL&amp;"Arial,Standard"Schwäbisch Gmünd&amp;R&amp;8&amp;A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H58"/>
  <sheetViews>
    <sheetView showGridLines="0" zoomScale="52" workbookViewId="0">
      <selection activeCell="K12" sqref="K12"/>
    </sheetView>
  </sheetViews>
  <sheetFormatPr baseColWidth="10" defaultRowHeight="13.2" x14ac:dyDescent="0.25"/>
  <cols>
    <col min="1" max="1" width="2.5546875" customWidth="1"/>
    <col min="2" max="2" width="34.109375" customWidth="1"/>
    <col min="3" max="3" width="11.77734375" customWidth="1"/>
    <col min="4" max="4" width="9.33203125" customWidth="1"/>
    <col min="6" max="6" width="9.33203125" customWidth="1"/>
    <col min="8" max="8" width="9.33203125" customWidth="1"/>
  </cols>
  <sheetData>
    <row r="1" spans="1:8" ht="27.6" customHeight="1" x14ac:dyDescent="0.3">
      <c r="A1" s="8" t="s">
        <v>94</v>
      </c>
      <c r="B1" s="8"/>
      <c r="C1" s="8"/>
      <c r="D1" s="8"/>
      <c r="E1" s="158"/>
      <c r="F1" s="8"/>
      <c r="G1" s="158"/>
      <c r="H1" s="158"/>
    </row>
    <row r="2" spans="1:8" ht="17.399999999999999" customHeight="1" x14ac:dyDescent="0.3">
      <c r="A2" s="8" t="s">
        <v>107</v>
      </c>
      <c r="B2" s="8"/>
      <c r="C2" s="8"/>
      <c r="D2" s="8"/>
      <c r="E2" s="158"/>
      <c r="F2" s="8"/>
      <c r="G2" s="158"/>
      <c r="H2" s="158"/>
    </row>
    <row r="3" spans="1:8" ht="17.399999999999999" x14ac:dyDescent="0.3">
      <c r="A3" s="8"/>
      <c r="B3" s="8"/>
      <c r="C3" s="8"/>
      <c r="D3" s="8"/>
      <c r="E3" s="158"/>
      <c r="F3" s="8"/>
      <c r="G3" s="158"/>
      <c r="H3" s="158"/>
    </row>
    <row r="4" spans="1:8" ht="17.399999999999999" x14ac:dyDescent="0.3">
      <c r="A4" s="195" t="s">
        <v>108</v>
      </c>
      <c r="B4" s="195"/>
      <c r="C4" s="195"/>
      <c r="D4" s="195"/>
      <c r="E4" s="195"/>
      <c r="F4" s="195"/>
      <c r="G4" s="195"/>
      <c r="H4" s="195"/>
    </row>
    <row r="5" spans="1:8" ht="12.6" customHeight="1" x14ac:dyDescent="0.25"/>
    <row r="6" spans="1:8" ht="27.6" customHeight="1" x14ac:dyDescent="0.25">
      <c r="B6" s="149"/>
      <c r="C6" s="193" t="str">
        <f>"Familie "&amp;Erfassung!$E$9</f>
        <v>Familie Schmied</v>
      </c>
      <c r="D6" s="194"/>
      <c r="E6" s="193" t="s">
        <v>8</v>
      </c>
      <c r="F6" s="194"/>
      <c r="G6" s="193" t="s">
        <v>123</v>
      </c>
      <c r="H6" s="194"/>
    </row>
    <row r="7" spans="1:8" ht="30.6" customHeight="1" x14ac:dyDescent="0.25">
      <c r="B7" s="150"/>
      <c r="C7" s="152" t="s">
        <v>27</v>
      </c>
      <c r="D7" s="153" t="s">
        <v>20</v>
      </c>
      <c r="E7" s="152" t="s">
        <v>27</v>
      </c>
      <c r="F7" s="153" t="s">
        <v>20</v>
      </c>
      <c r="G7" s="154" t="s">
        <v>24</v>
      </c>
      <c r="H7" s="154" t="s">
        <v>20</v>
      </c>
    </row>
    <row r="8" spans="1:8" ht="21" customHeight="1" x14ac:dyDescent="0.25">
      <c r="B8" s="4" t="s">
        <v>10</v>
      </c>
      <c r="C8" s="151">
        <f>Erfassung!G51</f>
        <v>1494</v>
      </c>
      <c r="D8" s="147">
        <f t="shared" ref="D8:D17" si="0">C8/$C$17</f>
        <v>0.23527559055118111</v>
      </c>
      <c r="E8" s="151">
        <f>Erfassung!J51</f>
        <v>1102</v>
      </c>
      <c r="F8" s="147">
        <f>E8/$E$17</f>
        <v>0.28727841501564128</v>
      </c>
      <c r="G8" s="151">
        <f>C8-E8</f>
        <v>392</v>
      </c>
      <c r="H8" s="157">
        <f>C8/E8</f>
        <v>1.3557168784029039</v>
      </c>
    </row>
    <row r="9" spans="1:8" ht="21" customHeight="1" x14ac:dyDescent="0.25">
      <c r="B9" s="4" t="s">
        <v>75</v>
      </c>
      <c r="C9" s="151">
        <f>Erfassung!G53</f>
        <v>141</v>
      </c>
      <c r="D9" s="147">
        <f t="shared" si="0"/>
        <v>2.2204724409448817E-2</v>
      </c>
      <c r="E9" s="151">
        <f>Erfassung!J53</f>
        <v>100</v>
      </c>
      <c r="F9" s="147">
        <f t="shared" ref="F9:F16" si="1">E9/$E$17</f>
        <v>2.6068821689259645E-2</v>
      </c>
      <c r="G9" s="151">
        <f t="shared" ref="G9:G17" si="2">C9-E9</f>
        <v>41</v>
      </c>
      <c r="H9" s="157">
        <f t="shared" ref="H9:H17" si="3">C9/E9</f>
        <v>1.41</v>
      </c>
    </row>
    <row r="10" spans="1:8" ht="21" customHeight="1" x14ac:dyDescent="0.25">
      <c r="B10" s="4" t="s">
        <v>76</v>
      </c>
      <c r="C10" s="151">
        <f>Erfassung!G55</f>
        <v>282</v>
      </c>
      <c r="D10" s="147">
        <f t="shared" si="0"/>
        <v>4.4409448818897634E-2</v>
      </c>
      <c r="E10" s="151">
        <f>Erfassung!J55</f>
        <v>144</v>
      </c>
      <c r="F10" s="147">
        <f t="shared" si="1"/>
        <v>3.7539103232533892E-2</v>
      </c>
      <c r="G10" s="151">
        <f t="shared" si="2"/>
        <v>138</v>
      </c>
      <c r="H10" s="157">
        <f t="shared" si="3"/>
        <v>1.9583333333333333</v>
      </c>
    </row>
    <row r="11" spans="1:8" ht="21" customHeight="1" x14ac:dyDescent="0.25">
      <c r="B11" s="4" t="s">
        <v>29</v>
      </c>
      <c r="C11" s="151">
        <f>Erfassung!G57</f>
        <v>576</v>
      </c>
      <c r="D11" s="147">
        <f t="shared" si="0"/>
        <v>9.0708661417322839E-2</v>
      </c>
      <c r="E11" s="151">
        <f>Erfassung!J57</f>
        <v>608</v>
      </c>
      <c r="F11" s="147">
        <f t="shared" si="1"/>
        <v>0.15849843587069865</v>
      </c>
      <c r="G11" s="151">
        <f t="shared" si="2"/>
        <v>-32</v>
      </c>
      <c r="H11" s="157">
        <f t="shared" si="3"/>
        <v>0.94736842105263153</v>
      </c>
    </row>
    <row r="12" spans="1:8" ht="21" customHeight="1" x14ac:dyDescent="0.25">
      <c r="B12" s="4" t="s">
        <v>14</v>
      </c>
      <c r="C12" s="151">
        <f>Erfassung!G59</f>
        <v>683</v>
      </c>
      <c r="D12" s="147">
        <f t="shared" si="0"/>
        <v>0.10755905511811023</v>
      </c>
      <c r="E12" s="151">
        <f>Erfassung!J59</f>
        <v>676</v>
      </c>
      <c r="F12" s="147">
        <f t="shared" si="1"/>
        <v>0.17622523461939521</v>
      </c>
      <c r="G12" s="151">
        <f t="shared" si="2"/>
        <v>7</v>
      </c>
      <c r="H12" s="157">
        <f t="shared" si="3"/>
        <v>1.0103550295857988</v>
      </c>
    </row>
    <row r="13" spans="1:8" ht="21" customHeight="1" x14ac:dyDescent="0.25">
      <c r="B13" s="4" t="s">
        <v>15</v>
      </c>
      <c r="C13" s="151">
        <f>Erfassung!G61</f>
        <v>90</v>
      </c>
      <c r="D13" s="147">
        <f t="shared" si="0"/>
        <v>1.4173228346456693E-2</v>
      </c>
      <c r="E13" s="151">
        <f>Erfassung!J61</f>
        <v>176</v>
      </c>
      <c r="F13" s="147">
        <f t="shared" si="1"/>
        <v>4.5881126173096975E-2</v>
      </c>
      <c r="G13" s="151">
        <f t="shared" si="2"/>
        <v>-86</v>
      </c>
      <c r="H13" s="157">
        <f t="shared" si="3"/>
        <v>0.51136363636363635</v>
      </c>
    </row>
    <row r="14" spans="1:8" ht="21" customHeight="1" x14ac:dyDescent="0.25">
      <c r="B14" s="4" t="s">
        <v>16</v>
      </c>
      <c r="C14" s="151">
        <f>Erfassung!G63</f>
        <v>2683</v>
      </c>
      <c r="D14" s="147">
        <f t="shared" si="0"/>
        <v>0.4225196850393701</v>
      </c>
      <c r="E14" s="151">
        <f>Erfassung!J63</f>
        <v>756</v>
      </c>
      <c r="F14" s="147">
        <f t="shared" si="1"/>
        <v>0.19708029197080293</v>
      </c>
      <c r="G14" s="151">
        <f t="shared" si="2"/>
        <v>1927</v>
      </c>
      <c r="H14" s="157">
        <f t="shared" si="3"/>
        <v>3.5489417989417991</v>
      </c>
    </row>
    <row r="15" spans="1:8" ht="21" customHeight="1" x14ac:dyDescent="0.25">
      <c r="B15" s="4" t="s">
        <v>17</v>
      </c>
      <c r="C15" s="151">
        <f>Erfassung!G65</f>
        <v>100</v>
      </c>
      <c r="D15" s="147">
        <f t="shared" si="0"/>
        <v>1.5748031496062992E-2</v>
      </c>
      <c r="E15" s="151">
        <f>Erfassung!J65</f>
        <v>139</v>
      </c>
      <c r="F15" s="147">
        <f t="shared" si="1"/>
        <v>3.6235662148070905E-2</v>
      </c>
      <c r="G15" s="151">
        <f t="shared" si="2"/>
        <v>-39</v>
      </c>
      <c r="H15" s="157">
        <f t="shared" si="3"/>
        <v>0.71942446043165464</v>
      </c>
    </row>
    <row r="16" spans="1:8" ht="21" customHeight="1" x14ac:dyDescent="0.25">
      <c r="B16" s="4" t="s">
        <v>103</v>
      </c>
      <c r="C16" s="151">
        <f>Erfassung!G67</f>
        <v>301</v>
      </c>
      <c r="D16" s="147">
        <f t="shared" si="0"/>
        <v>4.7401574803149604E-2</v>
      </c>
      <c r="E16" s="151">
        <f>Erfassung!J67</f>
        <v>135</v>
      </c>
      <c r="F16" s="147">
        <f t="shared" si="1"/>
        <v>3.519290928050052E-2</v>
      </c>
      <c r="G16" s="151">
        <f t="shared" si="2"/>
        <v>166</v>
      </c>
      <c r="H16" s="157">
        <f t="shared" si="3"/>
        <v>2.2296296296296299</v>
      </c>
    </row>
    <row r="17" spans="2:8" ht="28.2" customHeight="1" x14ac:dyDescent="0.25">
      <c r="B17" s="5" t="s">
        <v>18</v>
      </c>
      <c r="C17" s="13">
        <f>SUM(C8:C16)</f>
        <v>6350</v>
      </c>
      <c r="D17" s="11">
        <f t="shared" si="0"/>
        <v>1</v>
      </c>
      <c r="E17" s="151">
        <f>Erfassung!J69</f>
        <v>3836</v>
      </c>
      <c r="F17" s="11">
        <f>E17/$E$17</f>
        <v>1</v>
      </c>
      <c r="G17" s="151">
        <f t="shared" si="2"/>
        <v>2514</v>
      </c>
      <c r="H17" s="157">
        <f t="shared" si="3"/>
        <v>1.6553701772679874</v>
      </c>
    </row>
    <row r="18" spans="2:8" x14ac:dyDescent="0.25">
      <c r="B18" s="27" t="s">
        <v>77</v>
      </c>
    </row>
    <row r="19" spans="2:8" x14ac:dyDescent="0.25">
      <c r="B19" s="27" t="s">
        <v>78</v>
      </c>
    </row>
    <row r="20" spans="2:8" x14ac:dyDescent="0.25">
      <c r="B20" s="27"/>
    </row>
    <row r="55" spans="2:7" x14ac:dyDescent="0.25">
      <c r="B55" s="172" t="s">
        <v>109</v>
      </c>
      <c r="C55" s="159"/>
      <c r="D55" s="196" t="str">
        <f>C6</f>
        <v>Familie Schmied</v>
      </c>
      <c r="E55" s="197"/>
      <c r="F55" s="200" t="s">
        <v>8</v>
      </c>
      <c r="G55" s="200"/>
    </row>
    <row r="56" spans="2:7" s="162" customFormat="1" x14ac:dyDescent="0.25">
      <c r="B56" s="163"/>
      <c r="C56" s="164"/>
      <c r="D56" s="198" t="s">
        <v>84</v>
      </c>
      <c r="E56" s="199"/>
      <c r="F56" s="201" t="s">
        <v>84</v>
      </c>
      <c r="G56" s="201"/>
    </row>
    <row r="57" spans="2:7" ht="21" customHeight="1" x14ac:dyDescent="0.25">
      <c r="B57" s="73"/>
      <c r="C57" s="161" t="s">
        <v>85</v>
      </c>
      <c r="D57" s="192">
        <f>(C17-C14)/Erfassung!E14/365</f>
        <v>2.0093150684931507</v>
      </c>
      <c r="E57" s="192"/>
      <c r="F57" s="192">
        <f>(E17-E14)/Erfassung!E14/365</f>
        <v>1.6876712328767123</v>
      </c>
      <c r="G57" s="192"/>
    </row>
    <row r="58" spans="2:7" ht="21" customHeight="1" x14ac:dyDescent="0.25">
      <c r="B58" s="73"/>
      <c r="C58" s="161" t="s">
        <v>86</v>
      </c>
      <c r="D58" s="192">
        <f>C17/Erfassung!E14/365</f>
        <v>3.4794520547945207</v>
      </c>
      <c r="E58" s="192"/>
      <c r="F58" s="192">
        <f>E17/Erfassung!E14/365</f>
        <v>2.1019178082191781</v>
      </c>
      <c r="G58" s="192"/>
    </row>
  </sheetData>
  <sheetProtection sheet="1" objects="1" scenarios="1"/>
  <mergeCells count="12">
    <mergeCell ref="A4:H4"/>
    <mergeCell ref="D55:E55"/>
    <mergeCell ref="D56:E56"/>
    <mergeCell ref="F55:G55"/>
    <mergeCell ref="G6:H6"/>
    <mergeCell ref="F56:G56"/>
    <mergeCell ref="F57:G57"/>
    <mergeCell ref="F58:G58"/>
    <mergeCell ref="E6:F6"/>
    <mergeCell ref="D57:E57"/>
    <mergeCell ref="D58:E58"/>
    <mergeCell ref="C6:D6"/>
  </mergeCells>
  <phoneticPr fontId="4" type="noConversion"/>
  <pageMargins left="0.78740157480314965" right="0.78740157480314965" top="0.70866141732283472" bottom="0.78740157480314965" header="0.51181102362204722" footer="0.51181102362204722"/>
  <pageSetup paperSize="9" scale="84" orientation="portrait" blackAndWhite="1" r:id="rId1"/>
  <headerFooter alignWithMargins="0">
    <oddFooter>&amp;L&amp;"Arial,Fett Kursiv"LEL&amp;"Arial,Standard"Schwäbisch Gmünd&amp;R&amp;8&amp;A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Übersicht</vt:lpstr>
      <vt:lpstr>Erfassung</vt:lpstr>
      <vt:lpstr>A_Erfassung (drop)</vt:lpstr>
      <vt:lpstr>Azeit</vt:lpstr>
      <vt:lpstr>A-kap A-bed</vt:lpstr>
      <vt:lpstr>Azeit UB</vt:lpstr>
      <vt:lpstr>Azeit UB - Vergleichshh</vt:lpstr>
      <vt:lpstr>Akap</vt:lpstr>
      <vt:lpstr>'A-kap A-bed'!Druckbereich</vt:lpstr>
      <vt:lpstr>Azeit!Druckbereich</vt:lpstr>
      <vt:lpstr>'Azeit UB'!Druckbereich</vt:lpstr>
      <vt:lpstr>'Azeit UB - Vergleichshh'!Druckbereich</vt:lpstr>
      <vt:lpstr>Erfassung!Druckbereich</vt:lpstr>
      <vt:lpstr>Zeit</vt:lpstr>
      <vt:lpstr>ZeitEB</vt:lpstr>
      <vt:lpstr>ZeitUB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 Haushaltskalkulation</dc:title>
  <dc:subject>Diagramme</dc:subject>
  <dc:creator>Burkhardt LEL Schwäbisch Gmünd</dc:creator>
  <cp:keywords>Haushaltskalkulation, Vergleich</cp:keywords>
  <dc:description>Auswertung Haushaltskalkulation mit Vergleichzahlen</dc:description>
  <cp:lastModifiedBy>lel</cp:lastModifiedBy>
  <cp:lastPrinted>2004-03-23T12:48:07Z</cp:lastPrinted>
  <dcterms:created xsi:type="dcterms:W3CDTF">1998-09-29T09:54:52Z</dcterms:created>
  <dcterms:modified xsi:type="dcterms:W3CDTF">2020-09-28T15:05:50Z</dcterms:modified>
</cp:coreProperties>
</file>